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25" windowWidth="19815" windowHeight="7365"/>
  </bookViews>
  <sheets>
    <sheet name="Kinerja" sheetId="1" r:id="rId1"/>
    <sheet name="Manaj" sheetId="2" r:id="rId2"/>
    <sheet name="Mutu" sheetId="3" r:id="rId3"/>
    <sheet name="Rekap" sheetId="4" r:id="rId4"/>
    <sheet name="Sheet1" sheetId="6" r:id="rId5"/>
    <sheet name="Sheet2" sheetId="7" r:id="rId6"/>
  </sheets>
  <definedNames>
    <definedName name="_xlnm.Print_Area" localSheetId="2">Mutu!$A$1:$F$26</definedName>
    <definedName name="_xlnm.Print_Area" localSheetId="3">Rekap!$A$1:$C$33</definedName>
  </definedNames>
  <calcPr calcId="144525"/>
</workbook>
</file>

<file path=xl/calcChain.xml><?xml version="1.0" encoding="utf-8"?>
<calcChain xmlns="http://schemas.openxmlformats.org/spreadsheetml/2006/main">
  <c r="G20" i="1" l="1"/>
  <c r="G19" i="1"/>
  <c r="G31" i="1"/>
  <c r="A11" i="7"/>
  <c r="G59" i="1"/>
  <c r="G39" i="1"/>
  <c r="G224" i="1"/>
  <c r="G24" i="1"/>
  <c r="H23" i="1" s="1"/>
  <c r="G234" i="1"/>
  <c r="G233" i="1"/>
  <c r="G231" i="1"/>
  <c r="H230" i="1" s="1"/>
  <c r="G202" i="1"/>
  <c r="G201" i="1"/>
  <c r="G199" i="1"/>
  <c r="H197" i="1" s="1"/>
  <c r="G203" i="1"/>
  <c r="G15" i="1"/>
  <c r="H15" i="1" s="1"/>
  <c r="G133" i="1"/>
  <c r="G173" i="1"/>
  <c r="H172" i="1"/>
  <c r="G68" i="1"/>
  <c r="G67" i="1"/>
  <c r="G178" i="1"/>
  <c r="H176" i="1"/>
  <c r="G177" i="1"/>
  <c r="H38" i="1"/>
  <c r="G21" i="1"/>
  <c r="G192" i="1"/>
  <c r="H191" i="1" s="1"/>
  <c r="G208" i="1"/>
  <c r="H206" i="1" s="1"/>
  <c r="G187" i="1"/>
  <c r="H182" i="1" s="1"/>
  <c r="G186" i="1"/>
  <c r="G137" i="1"/>
  <c r="G136" i="1"/>
  <c r="G30" i="1"/>
  <c r="G223" i="1"/>
  <c r="G222" i="1"/>
  <c r="H221" i="1" s="1"/>
  <c r="G219" i="1"/>
  <c r="G218" i="1"/>
  <c r="H212" i="1" s="1"/>
  <c r="G217" i="1"/>
  <c r="G216" i="1"/>
  <c r="G215" i="1"/>
  <c r="G214" i="1"/>
  <c r="G213" i="1"/>
  <c r="G184" i="1"/>
  <c r="G154" i="1"/>
  <c r="G153" i="1"/>
  <c r="G132" i="1"/>
  <c r="G131" i="1"/>
  <c r="H130" i="1"/>
  <c r="G127" i="1"/>
  <c r="H125" i="1"/>
  <c r="G126" i="1"/>
  <c r="G120" i="1"/>
  <c r="G119" i="1"/>
  <c r="G118" i="1"/>
  <c r="G117" i="1"/>
  <c r="G116" i="1"/>
  <c r="G115" i="1"/>
  <c r="H114" i="1" s="1"/>
  <c r="G106" i="1"/>
  <c r="H105" i="1"/>
  <c r="H104" i="1" s="1"/>
  <c r="C19" i="4" s="1"/>
  <c r="B5" i="6" s="1"/>
  <c r="G102" i="1"/>
  <c r="G101" i="1"/>
  <c r="G100" i="1"/>
  <c r="G99" i="1"/>
  <c r="G98" i="1"/>
  <c r="H97" i="1" s="1"/>
  <c r="H96" i="1" s="1"/>
  <c r="C17" i="4" s="1"/>
  <c r="B4" i="6" s="1"/>
  <c r="G92" i="1"/>
  <c r="G91" i="1"/>
  <c r="G87" i="1"/>
  <c r="G86" i="1"/>
  <c r="H85" i="1" s="1"/>
  <c r="G79" i="1"/>
  <c r="G78" i="1"/>
  <c r="G62" i="1"/>
  <c r="G57" i="1"/>
  <c r="G50" i="1"/>
  <c r="G49" i="1"/>
  <c r="G42" i="1"/>
  <c r="H41" i="1" s="1"/>
  <c r="G35" i="1"/>
  <c r="G34" i="1"/>
  <c r="G29" i="1"/>
  <c r="H28" i="1" s="1"/>
  <c r="G18" i="1"/>
  <c r="G13" i="1"/>
  <c r="G12" i="1"/>
  <c r="G11" i="1"/>
  <c r="G10" i="1"/>
  <c r="G9" i="1"/>
  <c r="H9" i="1" s="1"/>
  <c r="H7" i="1" s="1"/>
  <c r="G237" i="1"/>
  <c r="H236" i="1" s="1"/>
  <c r="G75" i="1"/>
  <c r="G70" i="1"/>
  <c r="G71" i="1"/>
  <c r="H66" i="1" s="1"/>
  <c r="H65" i="1" s="1"/>
  <c r="C15" i="4" s="1"/>
  <c r="B3" i="6" s="1"/>
  <c r="G69" i="1"/>
  <c r="G74" i="1"/>
  <c r="H73" i="1"/>
  <c r="F5" i="3"/>
  <c r="F6" i="2"/>
  <c r="F23" i="2" s="1"/>
  <c r="H56" i="1"/>
  <c r="H135" i="1"/>
  <c r="H77" i="1"/>
  <c r="H152" i="1"/>
  <c r="H151" i="1" s="1"/>
  <c r="C21" i="4" s="1"/>
  <c r="B6" i="6" s="1"/>
  <c r="H48" i="1"/>
  <c r="H33" i="1"/>
  <c r="H90" i="1"/>
  <c r="H17" i="1"/>
  <c r="C11" i="4" l="1"/>
  <c r="H171" i="1"/>
  <c r="C23" i="4" s="1"/>
  <c r="B7" i="6" s="1"/>
  <c r="H26" i="1"/>
  <c r="C13" i="4" s="1"/>
  <c r="B2" i="6" s="1"/>
  <c r="H6" i="1" l="1"/>
  <c r="C10" i="4"/>
  <c r="B1" i="6"/>
  <c r="C25" i="4"/>
</calcChain>
</file>

<file path=xl/comments1.xml><?xml version="1.0" encoding="utf-8"?>
<comments xmlns="http://schemas.openxmlformats.org/spreadsheetml/2006/main">
  <authors>
    <author/>
  </authors>
  <commentList>
    <comment ref="D106" authorId="0">
      <text>
        <r>
          <rPr>
            <sz val="10"/>
            <color rgb="FF000000"/>
            <rFont val="Arial"/>
            <family val="2"/>
          </rPr>
          <t>YANKES:
    64       X Jml pddk 
100.000    (406.660)
= 260</t>
        </r>
      </text>
    </comment>
  </commentList>
</comments>
</file>

<file path=xl/sharedStrings.xml><?xml version="1.0" encoding="utf-8"?>
<sst xmlns="http://schemas.openxmlformats.org/spreadsheetml/2006/main" count="560" uniqueCount="330">
  <si>
    <t xml:space="preserve"> </t>
  </si>
  <si>
    <t>NO</t>
  </si>
  <si>
    <t>JENIS KEGIATAN</t>
  </si>
  <si>
    <t>SATUAN</t>
  </si>
  <si>
    <t>REKAPITULASI PERHITUNGAN CAKUPAN KOMPONEN KEGIATAN</t>
  </si>
  <si>
    <t>PENCAPAIAN (H)</t>
  </si>
  <si>
    <t>CAKUPAN</t>
  </si>
  <si>
    <t>JENIS VARIABEL</t>
  </si>
  <si>
    <t>SKALA 1</t>
  </si>
  <si>
    <t>SKALA 3</t>
  </si>
  <si>
    <t>SKALA 2</t>
  </si>
  <si>
    <t>Nilai Akhir</t>
  </si>
  <si>
    <t>Nilai 10</t>
  </si>
  <si>
    <t>Nilai 7</t>
  </si>
  <si>
    <t>Nilai 4</t>
  </si>
  <si>
    <t>NILAI HASIL</t>
  </si>
  <si>
    <t>KINERJA PUSKESMAS</t>
  </si>
  <si>
    <t>NILAI = 4</t>
  </si>
  <si>
    <t xml:space="preserve"> Kota                    : Yogyakarta</t>
  </si>
  <si>
    <t>SUB VARIABEL (SV)</t>
  </si>
  <si>
    <t>I</t>
  </si>
  <si>
    <t>VARIABEL (V)</t>
  </si>
  <si>
    <t>UPAYA PROMOSI KESEHATAN</t>
  </si>
  <si>
    <t>UPAYA KESEHATAN WAJIB</t>
  </si>
  <si>
    <t>II</t>
  </si>
  <si>
    <t>UPAYA KESEHATAN LINGKUNGAN</t>
  </si>
  <si>
    <t>PROMOSI KESEHATAN</t>
  </si>
  <si>
    <t>III</t>
  </si>
  <si>
    <t>UPAYA KESEHATAN IBU DAN ANAK TERMASUK KB</t>
  </si>
  <si>
    <t>IV</t>
  </si>
  <si>
    <t>UPAYA PERBAIKAN GIZI MASYARAKAT</t>
  </si>
  <si>
    <t>No</t>
  </si>
  <si>
    <t>KOMPONEN KEGIATAN</t>
  </si>
  <si>
    <t>HASIL CAKUPAN</t>
  </si>
  <si>
    <t>( % )</t>
  </si>
  <si>
    <t>NILAI = 7</t>
  </si>
  <si>
    <t>NILAI = 10</t>
  </si>
  <si>
    <t>V</t>
  </si>
  <si>
    <t>UPAYA PENCEGAHAN &amp; PEMBERANTASAN PENYAKIT MENULAR</t>
  </si>
  <si>
    <t>VI</t>
  </si>
  <si>
    <t>UPAYA PENGOBATAN</t>
  </si>
  <si>
    <t>A</t>
  </si>
  <si>
    <t>Penyuluhan Perilaku Hidup Bersih dan Sehat pada</t>
  </si>
  <si>
    <t>Drop out pelayanan ANC ( K 1 - K 4 )</t>
  </si>
  <si>
    <t>x</t>
  </si>
  <si>
    <t>VII</t>
  </si>
  <si>
    <t>UPAYA KESEHATAN PENGEMBANGAN</t>
  </si>
  <si>
    <t>1. Rumah Tangga</t>
  </si>
  <si>
    <t>Rumah</t>
  </si>
  <si>
    <t>&lt;  10 %</t>
  </si>
  <si>
    <t>11 - 20 %</t>
  </si>
  <si>
    <t>&gt; 20 %</t>
  </si>
  <si>
    <t>Persalinan oleh Tenaga Kesehatan</t>
  </si>
  <si>
    <t>&gt;  80 %</t>
  </si>
  <si>
    <t>70 - 79 %</t>
  </si>
  <si>
    <t>&lt; 70 %</t>
  </si>
  <si>
    <t>Penanganan Komplikasi Obstetri / resiko tinggi</t>
  </si>
  <si>
    <t>&gt;  5 %</t>
  </si>
  <si>
    <t>4 - 4,9 %</t>
  </si>
  <si>
    <t>&lt; 4 %</t>
  </si>
  <si>
    <t/>
  </si>
  <si>
    <t>Error rate pemeriksaan BTA</t>
  </si>
  <si>
    <t>&lt; 5 %</t>
  </si>
  <si>
    <t>6 - 10 %</t>
  </si>
  <si>
    <t>&gt; 10 %</t>
  </si>
  <si>
    <t>Kepatuhan terhadap standar ANC</t>
  </si>
  <si>
    <t xml:space="preserve">81 - 100 % </t>
  </si>
  <si>
    <t xml:space="preserve">51 - 80 % </t>
  </si>
  <si>
    <t>&lt; 50 %</t>
  </si>
  <si>
    <t>2. Institusi Pendidikan ( Sekolah )</t>
  </si>
  <si>
    <t>Sekolah</t>
  </si>
  <si>
    <t>3. Institusi Sarana Kesehatan</t>
  </si>
  <si>
    <t>Kepatuhan terhadap standar pemeriksaan TB Paru</t>
  </si>
  <si>
    <t>Sarkes</t>
  </si>
  <si>
    <t>4. Institusi TTU</t>
  </si>
  <si>
    <t>Lokasi</t>
  </si>
  <si>
    <t>Tingkat kepuasan pasien terhadap pelayanan</t>
  </si>
  <si>
    <t>MAMAJEMEN OPERASIONAL PUSKESMAS</t>
  </si>
  <si>
    <t>5. Institusi Tempat Kerja</t>
  </si>
  <si>
    <t>Institusi</t>
  </si>
  <si>
    <t>B</t>
  </si>
  <si>
    <t>ASI Ekslusif</t>
  </si>
  <si>
    <t>Bayi</t>
  </si>
  <si>
    <t>C</t>
  </si>
  <si>
    <t>Mendorong terbentuknya UKBM (Upaya Kesehatan Bersumber Masyarakat)</t>
  </si>
  <si>
    <t>Posyandu</t>
  </si>
  <si>
    <t>Membuat data pencapaian / cakupan kegiatan pokok tahun lalu</t>
  </si>
  <si>
    <t>Sebagian &lt; 50 %</t>
  </si>
  <si>
    <t>Sebagian 50 % - 80 %</t>
  </si>
  <si>
    <t>Semuanya 81-100 %</t>
  </si>
  <si>
    <t>D</t>
  </si>
  <si>
    <t>Penyuluhan Napza</t>
  </si>
  <si>
    <t>Penyuluhan Napza di Sekolah</t>
  </si>
  <si>
    <t>sekolah</t>
  </si>
  <si>
    <t>KESEHATAN LINGKUNGAN</t>
  </si>
  <si>
    <t>Menyusun RUK melalui analisa dan perumusan masalah berdasarkan proriitas</t>
  </si>
  <si>
    <t>Ya , beberapa ada analisa perumusan</t>
  </si>
  <si>
    <t>Ya, sebagian ada analisa perumusan</t>
  </si>
  <si>
    <t>Ya, seluruhnya ada analisa perumusannya</t>
  </si>
  <si>
    <t>Menyusun RUK secara terinsi dan lengkap</t>
  </si>
  <si>
    <t>Ya, terinci sebagian kecil</t>
  </si>
  <si>
    <t>Penyehatan Air Bersih</t>
  </si>
  <si>
    <t>Ya, terinci sebagian besar</t>
  </si>
  <si>
    <t>Ya , terinci semuanya</t>
  </si>
  <si>
    <t>Melaksanakan Mini Lokakarya bulanan</t>
  </si>
  <si>
    <t>&lt; 5 kali / tahun</t>
  </si>
  <si>
    <t>5-8 kali / tahun</t>
  </si>
  <si>
    <t>9 -12 kali / tahun</t>
  </si>
  <si>
    <t>Melaksanakan Mini Lokakarya tribulanan (lintas sektoral)</t>
  </si>
  <si>
    <t>&lt; 2 kali / tahun</t>
  </si>
  <si>
    <t>2-3 kali / tahun</t>
  </si>
  <si>
    <t xml:space="preserve"> 4 kali / tahun</t>
  </si>
  <si>
    <t>1. Inspeksi Sanitasi sarana air bersih</t>
  </si>
  <si>
    <t>Membuat dan mengirimkan laporan bulanan ke Kabupaten / Kota tepat waktu</t>
  </si>
  <si>
    <t>Sarana</t>
  </si>
  <si>
    <t>&lt; 6 kali</t>
  </si>
  <si>
    <t>6 - 9 kali / tahun</t>
  </si>
  <si>
    <t>10 - 12 kali / tahun</t>
  </si>
  <si>
    <t>Membuat data 10 penyakit terbanyak setiap bulan</t>
  </si>
  <si>
    <t>&lt; 6 kali / tahun</t>
  </si>
  <si>
    <t xml:space="preserve"> 6 - 8 kali / tahun</t>
  </si>
  <si>
    <t xml:space="preserve"> 9 - 12 kali / tahun</t>
  </si>
  <si>
    <t>2. Pembinaan kelompok masyarakat / kelompok pemakai air</t>
  </si>
  <si>
    <t>kelompok</t>
  </si>
  <si>
    <t>HYGIENE SANITASI MAKANAN DAN MINUMAN</t>
  </si>
  <si>
    <t>1. Inspeksi sanitasi tempat pengelolaan makanan</t>
  </si>
  <si>
    <t>2. Pembinaan tempat pengelolaan makanan</t>
  </si>
  <si>
    <t>Penyehatan tempat pembuangan limbah</t>
  </si>
  <si>
    <t>Inspeksi Sanitasi Sarana SPAL</t>
  </si>
  <si>
    <t>sarana</t>
  </si>
  <si>
    <t>Penyehatan Lingkungan Pemukiman dan jamban keluarga</t>
  </si>
  <si>
    <t>Pemeriksaan penyehatan lingkungan rumah</t>
  </si>
  <si>
    <t>E</t>
  </si>
  <si>
    <t>Pengawasan sanitasi Tempat - tempat Umum</t>
  </si>
  <si>
    <t>1. Inspeksi sanitasi tempat -tempat umum</t>
  </si>
  <si>
    <t>2. Tempat-tempat umum memenuhi syarat</t>
  </si>
  <si>
    <t>F</t>
  </si>
  <si>
    <t>Pengamanan Tempat Pengelolaan Pestisida</t>
  </si>
  <si>
    <t>1. Inspeksi sanitasi sarana pengelolaan pestisida</t>
  </si>
  <si>
    <t>2.Pembinaan tempat pengelolaan pestisida</t>
  </si>
  <si>
    <t>H</t>
  </si>
  <si>
    <t>Pengendalian Vektor</t>
  </si>
  <si>
    <t>1. Pengawasan tempat-tempat potensial perindukan vektor di pemukiman</t>
  </si>
  <si>
    <t>lokasi</t>
  </si>
  <si>
    <t xml:space="preserve">    penduduk dan sekitarnya.</t>
  </si>
  <si>
    <t>2. Pemberdayaan sasaran / kelompok/pokja potensial dalam upaya</t>
  </si>
  <si>
    <t xml:space="preserve">    pemberdayaan tempat perindukan vektor penyakit di pemukiman</t>
  </si>
  <si>
    <t xml:space="preserve">    penduduk dan sekitarnya</t>
  </si>
  <si>
    <t>3.  lokasi potensial yang mendapat intervensi pemberantasan</t>
  </si>
  <si>
    <t>RW</t>
  </si>
  <si>
    <t xml:space="preserve">    vektor penyakit menular</t>
  </si>
  <si>
    <t>KESEHATAN IBU DAN ANAK TERMASUK KELUARGA BERENCANA</t>
  </si>
  <si>
    <t>Kesehatan Ibu</t>
  </si>
  <si>
    <t>ibu hamil</t>
  </si>
  <si>
    <t>Ibu</t>
  </si>
  <si>
    <t>Kasus</t>
  </si>
  <si>
    <t>Kesehatan Bayi</t>
  </si>
  <si>
    <t>bayi</t>
  </si>
  <si>
    <t>2. Cakupan BBLR ditangani</t>
  </si>
  <si>
    <t>Upaya Kesehatan Balita dan Anak Pra Sekolah</t>
  </si>
  <si>
    <t>1. Pelayanan deteksi dan stimulasi dini tumbuh kembang Balita ( kontak pertama)</t>
  </si>
  <si>
    <t>Balita</t>
  </si>
  <si>
    <t>2. Pelayanan deteksi dan stimulasi dini tumbuh kembang Anak Pra Sekolah</t>
  </si>
  <si>
    <t>Anak</t>
  </si>
  <si>
    <t>Upaya Kesehatan Anak Usia sekolah dan Remaja</t>
  </si>
  <si>
    <t>1. Pelayanan kesehatan anak sekolah dasar oleh nakes atau tenaga terlatih /guru UKS/dokter kecil (skreening/penjaringan)</t>
  </si>
  <si>
    <t>anak</t>
  </si>
  <si>
    <t>2. Cakupan pelayanan kesehatan remaja</t>
  </si>
  <si>
    <t>Cakupan Keluarga Berencana</t>
  </si>
  <si>
    <t>PUS</t>
  </si>
  <si>
    <t>orang</t>
  </si>
  <si>
    <t>UPAYA PENCEGAHAN DAN PEMBERANTASAN PENYAKIT MENULAR</t>
  </si>
  <si>
    <t>TB PARU</t>
  </si>
  <si>
    <t>%</t>
  </si>
  <si>
    <t>Kusta</t>
  </si>
  <si>
    <t>Diare</t>
  </si>
  <si>
    <t>1. Penemuan kasus diare di Puskesmas dan Kader</t>
  </si>
  <si>
    <t>2. Kasus Diare ditangani oleh Puskesmas dan kader dengan oral rehidrasi</t>
  </si>
  <si>
    <t>ISPA</t>
  </si>
  <si>
    <t>1. Penemuan kasus pnemonia dan pnemonia berat oleh Puskesmas dan kader</t>
  </si>
  <si>
    <t>3. Jumlah kasus pneumonia berat/dengan tanda bahaya ditangani / dirujuk</t>
  </si>
  <si>
    <t>G</t>
  </si>
  <si>
    <t>1. Angka Bebas Jentik ( ABJ )</t>
  </si>
  <si>
    <t>2. Cakupan Penyelidikan Epidemiologi ( PE )</t>
  </si>
  <si>
    <t>J</t>
  </si>
  <si>
    <t>Pengobatan</t>
  </si>
  <si>
    <t xml:space="preserve">1. Kunjungan rawat jalan Umum </t>
  </si>
  <si>
    <t>2. Kunjungan rawat jalan gigi</t>
  </si>
  <si>
    <t>Pemeriksaan Laboratorium</t>
  </si>
  <si>
    <t xml:space="preserve">1. Pemeriksaan Hemoglobin pada ibu hamil sesuai standar </t>
  </si>
  <si>
    <t>2. Pemeriksaan darah trobosit tersangka DBD</t>
  </si>
  <si>
    <t>Spesimen</t>
  </si>
  <si>
    <t>3. Pemeriksaan sputum TB</t>
  </si>
  <si>
    <t>4. Pemeriksaan tes kehamilan</t>
  </si>
  <si>
    <t>5. Pemeriksaan urine Protein pada ibu hamil</t>
  </si>
  <si>
    <t>Upaya Kesehatan Usia Lanjut</t>
  </si>
  <si>
    <t>1. Pembinaan Kelompok Usia Lanjut sesuai standar</t>
  </si>
  <si>
    <t xml:space="preserve">2. Pemantauan Kesehatan pada anggota Kelompok Usia Lanjut yang </t>
  </si>
  <si>
    <t xml:space="preserve">    dibina sesuai standar</t>
  </si>
  <si>
    <t>Kesehatan Indera</t>
  </si>
  <si>
    <t>I. Upaya Kesehatan Mata / Pencegahan kebutaan</t>
  </si>
  <si>
    <t>Kasus Kesehatan Mata &amp; Gangguan Penglihatan</t>
  </si>
  <si>
    <t>1. Penemuan Kasus kelainan refraksi di masyarakat dan Puskesmas ,melalui</t>
  </si>
  <si>
    <t xml:space="preserve">   pemeriksaan visus / refraksi</t>
  </si>
  <si>
    <t>2. Penemuan kasus penyakit mata di Puskesmas (glaukoma, xeroftalmia, dll)</t>
  </si>
  <si>
    <t>3. Penemuan kasus buta katarak pada usia &gt; 45 tahun</t>
  </si>
  <si>
    <t>II. Upaya Kesehatan Telinga / Pencegahan Gangguan Pendengaran</t>
  </si>
  <si>
    <t>Kasus Kesehatan Telinga &amp; Gangguan Pendengaran</t>
  </si>
  <si>
    <t xml:space="preserve">1. Penemuan Kasus gangguan pendengaran di Puskesmas melalui </t>
  </si>
  <si>
    <t xml:space="preserve">    pemeriksaan fungsi pendengaran</t>
  </si>
  <si>
    <t>Kesehatan Jiwa</t>
  </si>
  <si>
    <t xml:space="preserve">1. Pemberdayaan kelompok masyarakat khusus dalam upaya penemuan dini </t>
  </si>
  <si>
    <t xml:space="preserve">    dan rujukan kasus gangguan jiwa</t>
  </si>
  <si>
    <t>2. Penemuan dan penanganan kasus gangguan perilaku,gangguan jiwa</t>
  </si>
  <si>
    <t xml:space="preserve">    masalah Napza , dll dari rujukan kader dan masyarakat</t>
  </si>
  <si>
    <t>3. Penanganan kasus kesehatan jiwa , melalui rujukan ke RS / Spesialis</t>
  </si>
  <si>
    <t>4. Deteksi dan penanganan kasus jiwa ( gangguan perilaku,gangguan jiwa,gangguan</t>
  </si>
  <si>
    <t xml:space="preserve">    psikosomatik, masalah napza dll ) yang datang berobat di Puskesmas</t>
  </si>
  <si>
    <t>Kesehatan Olah Raga</t>
  </si>
  <si>
    <t>2. Pembinaan kelompok potensial / klub , dalam kes OR</t>
  </si>
  <si>
    <t>3. Pemeriksaan kesegaran jasmani anak sekolah</t>
  </si>
  <si>
    <t>Pencegahan dan penanggulangan penyakit gigi</t>
  </si>
  <si>
    <t>1. Pembinaan kesehatan gigi di Pos Yandu</t>
  </si>
  <si>
    <t>Pos Yandu</t>
  </si>
  <si>
    <t>2. Pembinaan kesehatan gigi pada TK</t>
  </si>
  <si>
    <t>TK</t>
  </si>
  <si>
    <t>3. Pembinaan dan bimbingan sikat gigi massal pada SD / MI</t>
  </si>
  <si>
    <t>SD / MI</t>
  </si>
  <si>
    <t>4. Perawatan kesehatan gigi pada SD / MI</t>
  </si>
  <si>
    <t>5. Murid SD/ MI mendapat perawatan kesehatan gigi</t>
  </si>
  <si>
    <t>6. Gigi tetap yang dicabut</t>
  </si>
  <si>
    <t>gigi</t>
  </si>
  <si>
    <t>7.Gigi tetap yang ditambal permanen</t>
  </si>
  <si>
    <t>Gigi</t>
  </si>
  <si>
    <t>Perawatan Kesehatan Masyarakat</t>
  </si>
  <si>
    <t>1. Kegiatan asuhan keperawatan pada keluarga</t>
  </si>
  <si>
    <t>keluarga</t>
  </si>
  <si>
    <t>2. Kegiatan asuhan keperawatan pada kelompok masyarakat</t>
  </si>
  <si>
    <t>Bina Keluarga Tradisional</t>
  </si>
  <si>
    <t>1. Pembinaan TOGA dan pemanfaatannya pada sasaran masyarakat</t>
  </si>
  <si>
    <t>3. Pembinaan pengobatan Tradisional dengan ketrampilan</t>
  </si>
  <si>
    <t>Bina Kesehatan Kerja</t>
  </si>
  <si>
    <t>1. Pos UKK berfungsi baik</t>
  </si>
  <si>
    <t>pos UKK</t>
  </si>
  <si>
    <t>TARGET SASARAN %( T )</t>
  </si>
  <si>
    <t>TARGET SASARAN % ( T )</t>
  </si>
  <si>
    <t>SASARAN</t>
  </si>
  <si>
    <t>Puskesmas           : Tegalrejo</t>
  </si>
  <si>
    <t>Rata-rata</t>
  </si>
  <si>
    <t>Drop Out pelayanan ANC (K1-K4)</t>
  </si>
  <si>
    <t>Persalinan oleh tenaga kesehatan</t>
  </si>
  <si>
    <t>Kepatuhan Terhadap standar ANC</t>
  </si>
  <si>
    <t xml:space="preserve">Tingkat kepuasan pasien terhadap pelayanan </t>
  </si>
  <si>
    <t>2. Jumlah kasus pneumonia dan pnemonia Berat ditangani</t>
  </si>
  <si>
    <t>1. Posyandu Madya</t>
  </si>
  <si>
    <t>1. Pelayanan kesehatan bagi bumil sesuai standart untuk kunjungan lengkap (K4)</t>
  </si>
  <si>
    <t>2. Drop Out K4-K1</t>
  </si>
  <si>
    <t xml:space="preserve">3. Pertolongan Persalinan oleh nakes sesuai standar  </t>
  </si>
  <si>
    <t>3. Pelayanan Nifas lengkap ( Ibu &amp; Neonatus ) sesuai standar ( KN 3 )</t>
  </si>
  <si>
    <t>4. Pelayanan dan/atau rujukan ibu hamil resiko tinggi/komplikasi</t>
  </si>
  <si>
    <t>1. Penanganan dan atau rujukan neonatus resiko tinggi</t>
  </si>
  <si>
    <t>1. Akseptor KB aktif di Puskesmas (CU)</t>
  </si>
  <si>
    <t xml:space="preserve">2. Akseptor Aktif MKET di Puskesmas </t>
  </si>
  <si>
    <t>3. Akseptor MKET dengan komplikasi</t>
  </si>
  <si>
    <t>4. Akseptor MKET mengalami kegagalan</t>
  </si>
  <si>
    <t>2. Pemberian tablet besi ( 90 tablet ) pada ibu hamil</t>
  </si>
  <si>
    <t>3. Pemberian PMT pemulihan balita gizi buruk dan gakin</t>
  </si>
  <si>
    <t>4. Balita naik berat badannya</t>
  </si>
  <si>
    <t>5. Balita di bawah garis merah</t>
  </si>
  <si>
    <t>1. Pemberian capsul vitamin A ( dosis 200.000 SI ) pada balita 2 kali /tahun</t>
  </si>
  <si>
    <t>3. Imunisasai HB 1 &lt; 7 hari</t>
  </si>
  <si>
    <t>3. Kasus Diare ditangani dengan rehidrasi intravena</t>
  </si>
  <si>
    <t>Puskesmas dengan Rawat Inap</t>
  </si>
  <si>
    <t>1. BOR Puskesmas Tempat Tidur</t>
  </si>
  <si>
    <t xml:space="preserve">2. Hari rawat rata-rata (ALOS) di Puskesmas Rawat Inap </t>
  </si>
  <si>
    <t>Persen</t>
  </si>
  <si>
    <t>Hari</t>
  </si>
  <si>
    <t>4. Pelayanan operasi katarak di puskesmas</t>
  </si>
  <si>
    <t>3. Kejadian komplikasi operasi</t>
  </si>
  <si>
    <t>2. Pelayanan tindakan/operatif oleh spesialis di Puskesmas</t>
  </si>
  <si>
    <t>1. Pemberdayaan Masyarakat melalui kader</t>
  </si>
  <si>
    <t>4. Pemeriksaan kesegaran jasmani pada atlet</t>
  </si>
  <si>
    <t>2. Pembinaan pengobatan tradisional yang menggunakan tanaman obat</t>
  </si>
  <si>
    <t>4. Pembinaan pengobatan Tradisional lainnya</t>
  </si>
  <si>
    <t>6. Pemeriksaan darah malaria</t>
  </si>
  <si>
    <t>3. Pemberdayaan dalam upaya kemandirian pada keluarga lepas asuh</t>
  </si>
  <si>
    <t>Keluarga</t>
  </si>
  <si>
    <t>2. Posyandu Mandiri</t>
  </si>
  <si>
    <t>3. Posyandu Purnama</t>
  </si>
  <si>
    <t>4. Kelurahan Siaga</t>
  </si>
  <si>
    <t>3. KK memiliki akses air bersih</t>
  </si>
  <si>
    <t>KK</t>
  </si>
  <si>
    <t>1. Malaria</t>
  </si>
  <si>
    <t>1. Kusta</t>
  </si>
  <si>
    <t>1. Imunisasi DPT-HB-Hib 1 pada bayi</t>
  </si>
  <si>
    <t>2. Imunisasi Campak</t>
  </si>
  <si>
    <t>4. Imunisasi polio 3  pada bayi</t>
  </si>
  <si>
    <t>5. Imunisasi DT pada anak kelas 2 SD</t>
  </si>
  <si>
    <t>6. Imunisasi TT pada anak SD kelas 3 dan 4</t>
  </si>
  <si>
    <t>1. Pencegahan dan Penanggulangan PMS dan HIV/AIDS</t>
  </si>
  <si>
    <t>1. Pencegahan dan Penanggulangan Rabies</t>
  </si>
  <si>
    <t>1. Pencegahan dan Penanggulangan Filariasis dan Schistozomiasis</t>
  </si>
  <si>
    <t xml:space="preserve">Pencegahan dan penanggulangan Filariasis dan Schistozomiasis </t>
  </si>
  <si>
    <t>Leptospirosis</t>
  </si>
  <si>
    <t>1. Leptospirosis</t>
  </si>
  <si>
    <t>K</t>
  </si>
  <si>
    <t>Malaria</t>
  </si>
  <si>
    <t xml:space="preserve">Pelayanan Imunisasi </t>
  </si>
  <si>
    <t>2. Pelayanan Kesehatan oleh tenaga kesehatan pada pekerja di pos UKK</t>
  </si>
  <si>
    <t>Demam Berdarah Dengue ( DBD )</t>
  </si>
  <si>
    <t>Pencegahan dan penanggulangan IMS dan HIV / AIDS</t>
  </si>
  <si>
    <t xml:space="preserve">Pencegahan dan penanggulangan Rabies </t>
  </si>
  <si>
    <t>dr Abdul Latief</t>
  </si>
  <si>
    <t>19790821 200902 1 003</t>
  </si>
  <si>
    <t>Tahun                    : 2019</t>
  </si>
  <si>
    <t>PENILAIAN MUTU PELAYANAN 2019</t>
  </si>
  <si>
    <t>Membuat data pencapaian/ cakupan tahun lalu</t>
  </si>
  <si>
    <t>Yogyakarta, Oktober 2019</t>
  </si>
  <si>
    <t>Menyusun RUK melalui analisa &amp; perumusan masalah berdasarkan prioritas</t>
  </si>
  <si>
    <t>Menyusun RUK secara terisi dan lengkap</t>
  </si>
  <si>
    <t>Melaksanakan Mini Lokakarya Tribulanan (Lintas Sektoral)</t>
  </si>
  <si>
    <t>Membuat dan Mengirimkan Laporan bulanan ke dinkes kota tepat waktu</t>
  </si>
  <si>
    <t>KEGIATAN MANAJEMEN PUSKESMAS TEGALREJO TAHUN 2019</t>
  </si>
  <si>
    <t>PENCAPAIAN sd NOV 2019 (H)</t>
  </si>
  <si>
    <t>PENILAIAN KINERJA PUSKESMAS TEGALREJO S/D NOVEMBER 2019</t>
  </si>
  <si>
    <t>CAKUPAN sd NOV 2019</t>
  </si>
  <si>
    <t>Yogyakarta,  Desember 2019</t>
  </si>
  <si>
    <t>PENILAIAN KINERJA PUSKESMAS S/D NOVEMBER 2019</t>
  </si>
  <si>
    <t>Yogyakarta,   Desember 2019</t>
  </si>
  <si>
    <t xml:space="preserve">1.  TB Paru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</si>
</sst>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&quot;Rp&quot;* #,##0_);_(&quot;Rp&quot;* \(#,##0\);_(&quot;Rp&quot;* &quot;-&quot;_);_(@_)"/>
  </numFmts>
  <fonts count="22" x14ac:knownFonts="1">
    <font>
      <sz val="10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Arial"/>
      <family val="2"/>
    </font>
    <font>
      <sz val="11"/>
      <color rgb="FFDA1F2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  <font>
      <sz val="12"/>
      <color rgb="FF000000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176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05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0" xfId="0" applyFont="1"/>
    <xf numFmtId="10" fontId="5" fillId="2" borderId="5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10" fontId="0" fillId="0" borderId="0" xfId="0" applyNumberFormat="1" applyFont="1" applyAlignment="1"/>
    <xf numFmtId="10" fontId="9" fillId="0" borderId="0" xfId="2" applyNumberFormat="1" applyFont="1" applyAlignment="1"/>
    <xf numFmtId="0" fontId="11" fillId="0" borderId="7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4" fillId="0" borderId="6" xfId="0" applyFont="1" applyBorder="1"/>
    <xf numFmtId="0" fontId="5" fillId="0" borderId="0" xfId="0" applyFont="1" applyAlignment="1">
      <alignment horizontal="center"/>
    </xf>
    <xf numFmtId="0" fontId="10" fillId="0" borderId="0" xfId="0" applyFont="1" applyAlignment="1"/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0" fontId="5" fillId="0" borderId="3" xfId="2" applyNumberFormat="1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0" fontId="4" fillId="0" borderId="12" xfId="0" applyFont="1" applyBorder="1"/>
    <xf numFmtId="10" fontId="5" fillId="0" borderId="13" xfId="2" applyNumberFormat="1" applyFont="1" applyBorder="1"/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0" fontId="5" fillId="0" borderId="6" xfId="2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/>
    <xf numFmtId="9" fontId="4" fillId="0" borderId="14" xfId="0" applyNumberFormat="1" applyFont="1" applyBorder="1" applyAlignment="1">
      <alignment horizontal="center"/>
    </xf>
    <xf numFmtId="10" fontId="4" fillId="0" borderId="6" xfId="2" applyNumberFormat="1" applyFont="1" applyBorder="1" applyAlignment="1">
      <alignment horizontal="center"/>
    </xf>
    <xf numFmtId="1" fontId="4" fillId="0" borderId="6" xfId="1" applyNumberFormat="1" applyFont="1" applyBorder="1" applyAlignment="1">
      <alignment horizontal="center"/>
    </xf>
    <xf numFmtId="0" fontId="5" fillId="0" borderId="14" xfId="0" applyFont="1" applyBorder="1" applyAlignment="1"/>
    <xf numFmtId="2" fontId="5" fillId="0" borderId="6" xfId="0" applyNumberFormat="1" applyFont="1" applyBorder="1" applyAlignment="1">
      <alignment horizontal="center"/>
    </xf>
    <xf numFmtId="0" fontId="4" fillId="0" borderId="14" xfId="0" applyFont="1" applyBorder="1" applyAlignment="1"/>
    <xf numFmtId="0" fontId="13" fillId="0" borderId="14" xfId="0" applyFont="1" applyBorder="1"/>
    <xf numFmtId="0" fontId="5" fillId="0" borderId="0" xfId="0" applyFont="1" applyAlignment="1"/>
    <xf numFmtId="2" fontId="5" fillId="0" borderId="15" xfId="0" applyNumberFormat="1" applyFont="1" applyBorder="1" applyAlignment="1">
      <alignment horizontal="center"/>
    </xf>
    <xf numFmtId="0" fontId="5" fillId="0" borderId="0" xfId="0" applyFont="1"/>
    <xf numFmtId="0" fontId="5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0" fontId="5" fillId="0" borderId="13" xfId="2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6" xfId="0" applyFont="1" applyBorder="1"/>
    <xf numFmtId="9" fontId="4" fillId="0" borderId="6" xfId="0" applyNumberFormat="1" applyFont="1" applyBorder="1" applyAlignment="1">
      <alignment horizontal="center"/>
    </xf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9" fontId="10" fillId="0" borderId="6" xfId="0" applyNumberFormat="1" applyFont="1" applyBorder="1" applyAlignment="1">
      <alignment horizontal="center"/>
    </xf>
    <xf numFmtId="10" fontId="4" fillId="0" borderId="6" xfId="1" applyNumberFormat="1" applyFont="1" applyBorder="1" applyAlignment="1">
      <alignment horizontal="center"/>
    </xf>
    <xf numFmtId="10" fontId="10" fillId="0" borderId="6" xfId="0" applyNumberFormat="1" applyFont="1" applyBorder="1" applyAlignment="1">
      <alignment horizontal="center"/>
    </xf>
    <xf numFmtId="10" fontId="4" fillId="0" borderId="15" xfId="2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9" fontId="10" fillId="0" borderId="4" xfId="0" applyNumberFormat="1" applyFont="1" applyBorder="1" applyAlignment="1">
      <alignment horizontal="center" vertical="center"/>
    </xf>
    <xf numFmtId="10" fontId="4" fillId="0" borderId="17" xfId="2" applyNumberFormat="1" applyFont="1" applyBorder="1" applyAlignment="1">
      <alignment horizontal="center"/>
    </xf>
    <xf numFmtId="10" fontId="4" fillId="0" borderId="18" xfId="2" applyNumberFormat="1" applyFont="1" applyBorder="1" applyAlignment="1">
      <alignment horizontal="center" vertical="center"/>
    </xf>
    <xf numFmtId="10" fontId="5" fillId="0" borderId="3" xfId="2" applyNumberFormat="1" applyFont="1" applyBorder="1" applyAlignment="1">
      <alignment horizontal="center"/>
    </xf>
    <xf numFmtId="9" fontId="15" fillId="0" borderId="14" xfId="2" applyFont="1" applyBorder="1" applyAlignment="1">
      <alignment horizontal="center"/>
    </xf>
    <xf numFmtId="10" fontId="15" fillId="0" borderId="6" xfId="2" applyNumberFormat="1" applyFont="1" applyBorder="1" applyAlignment="1">
      <alignment horizontal="center"/>
    </xf>
    <xf numFmtId="10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9" fontId="15" fillId="0" borderId="6" xfId="0" applyNumberFormat="1" applyFont="1" applyBorder="1" applyAlignment="1">
      <alignment horizontal="center"/>
    </xf>
    <xf numFmtId="9" fontId="15" fillId="0" borderId="14" xfId="0" applyNumberFormat="1" applyFont="1" applyBorder="1" applyAlignment="1">
      <alignment horizontal="center"/>
    </xf>
    <xf numFmtId="10" fontId="16" fillId="0" borderId="6" xfId="2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0" fillId="0" borderId="14" xfId="0" applyFont="1" applyBorder="1" applyAlignment="1"/>
    <xf numFmtId="9" fontId="15" fillId="0" borderId="15" xfId="0" applyNumberFormat="1" applyFont="1" applyBorder="1" applyAlignment="1">
      <alignment horizontal="center"/>
    </xf>
    <xf numFmtId="0" fontId="10" fillId="0" borderId="14" xfId="0" applyFont="1" applyBorder="1"/>
    <xf numFmtId="0" fontId="15" fillId="0" borderId="15" xfId="0" applyFont="1" applyBorder="1" applyAlignment="1">
      <alignment horizontal="center"/>
    </xf>
    <xf numFmtId="1" fontId="15" fillId="0" borderId="4" xfId="1" applyNumberFormat="1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9" fontId="4" fillId="0" borderId="19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4" fillId="0" borderId="6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13" fillId="0" borderId="4" xfId="0" applyFont="1" applyBorder="1"/>
    <xf numFmtId="0" fontId="4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0" fontId="5" fillId="0" borderId="4" xfId="2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3" fillId="0" borderId="16" xfId="0" applyFont="1" applyBorder="1"/>
    <xf numFmtId="2" fontId="4" fillId="0" borderId="16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0" fontId="5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10" fontId="4" fillId="0" borderId="0" xfId="2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10" fillId="0" borderId="6" xfId="0" applyFont="1" applyBorder="1" applyAlignment="1"/>
    <xf numFmtId="10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0" borderId="12" xfId="0" applyFont="1" applyBorder="1"/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3" xfId="0" applyFont="1" applyBorder="1"/>
    <xf numFmtId="2" fontId="5" fillId="0" borderId="3" xfId="0" applyNumberFormat="1" applyFont="1" applyBorder="1" applyAlignment="1">
      <alignment horizontal="center"/>
    </xf>
    <xf numFmtId="0" fontId="4" fillId="0" borderId="6" xfId="0" applyFont="1" applyBorder="1" applyAlignment="1"/>
    <xf numFmtId="0" fontId="4" fillId="0" borderId="16" xfId="0" applyFont="1" applyBorder="1"/>
    <xf numFmtId="0" fontId="4" fillId="0" borderId="4" xfId="0" applyFont="1" applyBorder="1"/>
    <xf numFmtId="10" fontId="4" fillId="0" borderId="4" xfId="2" applyNumberFormat="1" applyFont="1" applyBorder="1" applyAlignment="1">
      <alignment horizontal="center"/>
    </xf>
    <xf numFmtId="0" fontId="5" fillId="0" borderId="16" xfId="0" applyFont="1" applyBorder="1"/>
    <xf numFmtId="10" fontId="5" fillId="0" borderId="18" xfId="2" applyNumberFormat="1" applyFont="1" applyBorder="1" applyAlignment="1">
      <alignment horizontal="center"/>
    </xf>
    <xf numFmtId="0" fontId="5" fillId="0" borderId="3" xfId="0" applyFont="1" applyBorder="1"/>
    <xf numFmtId="9" fontId="4" fillId="0" borderId="19" xfId="2" applyFont="1" applyBorder="1" applyAlignment="1">
      <alignment horizontal="center" vertical="top"/>
    </xf>
    <xf numFmtId="0" fontId="5" fillId="0" borderId="6" xfId="0" applyFont="1" applyBorder="1" applyAlignment="1"/>
    <xf numFmtId="0" fontId="17" fillId="0" borderId="6" xfId="0" applyFont="1" applyBorder="1"/>
    <xf numFmtId="0" fontId="4" fillId="0" borderId="21" xfId="0" applyFont="1" applyBorder="1" applyAlignment="1">
      <alignment horizontal="center"/>
    </xf>
    <xf numFmtId="9" fontId="10" fillId="0" borderId="19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9" fontId="10" fillId="0" borderId="1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0" fontId="5" fillId="0" borderId="15" xfId="2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10" fontId="5" fillId="0" borderId="4" xfId="2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5" xfId="0" applyFont="1" applyBorder="1" applyAlignment="1"/>
    <xf numFmtId="0" fontId="4" fillId="0" borderId="15" xfId="0" applyFont="1" applyBorder="1" applyAlignment="1"/>
    <xf numFmtId="10" fontId="4" fillId="0" borderId="19" xfId="0" applyNumberFormat="1" applyFont="1" applyBorder="1" applyAlignment="1">
      <alignment horizontal="center"/>
    </xf>
    <xf numFmtId="0" fontId="4" fillId="0" borderId="15" xfId="0" applyFont="1" applyBorder="1"/>
    <xf numFmtId="9" fontId="4" fillId="0" borderId="19" xfId="2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5" fillId="0" borderId="15" xfId="0" applyFont="1" applyBorder="1"/>
    <xf numFmtId="9" fontId="4" fillId="0" borderId="6" xfId="2" applyFont="1" applyBorder="1" applyAlignment="1">
      <alignment horizontal="center"/>
    </xf>
    <xf numFmtId="9" fontId="4" fillId="0" borderId="0" xfId="2" applyFont="1" applyAlignment="1">
      <alignment horizontal="center"/>
    </xf>
    <xf numFmtId="0" fontId="4" fillId="0" borderId="22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0" fontId="10" fillId="0" borderId="15" xfId="0" applyFont="1" applyBorder="1" applyAlignment="1"/>
    <xf numFmtId="0" fontId="4" fillId="0" borderId="18" xfId="0" applyFont="1" applyBorder="1"/>
    <xf numFmtId="0" fontId="4" fillId="0" borderId="6" xfId="0" applyFont="1" applyBorder="1"/>
    <xf numFmtId="0" fontId="4" fillId="0" borderId="13" xfId="0" applyFont="1" applyBorder="1"/>
    <xf numFmtId="0" fontId="10" fillId="0" borderId="0" xfId="0" applyFont="1" applyAlignment="1"/>
    <xf numFmtId="0" fontId="4" fillId="0" borderId="10" xfId="0" applyFont="1" applyBorder="1"/>
    <xf numFmtId="0" fontId="4" fillId="0" borderId="23" xfId="0" applyFont="1" applyBorder="1"/>
    <xf numFmtId="0" fontId="5" fillId="0" borderId="10" xfId="0" applyFont="1" applyBorder="1"/>
    <xf numFmtId="2" fontId="5" fillId="0" borderId="2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25" xfId="0" applyFont="1" applyBorder="1" applyAlignment="1">
      <alignment horizontal="center" vertical="top"/>
    </xf>
    <xf numFmtId="0" fontId="5" fillId="0" borderId="25" xfId="0" applyFont="1" applyBorder="1" applyAlignment="1">
      <alignment horizontal="right" vertical="top" wrapText="1"/>
    </xf>
    <xf numFmtId="0" fontId="4" fillId="0" borderId="25" xfId="0" applyFont="1" applyBorder="1" applyAlignment="1">
      <alignment wrapText="1"/>
    </xf>
    <xf numFmtId="2" fontId="5" fillId="0" borderId="25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5" xfId="0" applyFont="1" applyBorder="1"/>
    <xf numFmtId="2" fontId="1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18" fillId="0" borderId="0" xfId="0" applyFont="1" applyAlignment="1"/>
    <xf numFmtId="0" fontId="19" fillId="0" borderId="0" xfId="0" applyFont="1"/>
    <xf numFmtId="0" fontId="0" fillId="0" borderId="0" xfId="0" applyFont="1" applyAlignment="1"/>
    <xf numFmtId="0" fontId="4" fillId="0" borderId="6" xfId="0" applyFont="1" applyBorder="1" applyAlignment="1">
      <alignment horizontal="center" wrapText="1"/>
    </xf>
    <xf numFmtId="0" fontId="4" fillId="0" borderId="0" xfId="0" applyFont="1" applyBorder="1"/>
    <xf numFmtId="0" fontId="4" fillId="0" borderId="6" xfId="0" applyFont="1" applyBorder="1"/>
    <xf numFmtId="0" fontId="0" fillId="0" borderId="0" xfId="0" applyFont="1" applyAlignment="1"/>
    <xf numFmtId="10" fontId="16" fillId="0" borderId="13" xfId="2" applyNumberFormat="1" applyFont="1" applyBorder="1" applyAlignment="1">
      <alignment horizontal="center"/>
    </xf>
    <xf numFmtId="10" fontId="16" fillId="0" borderId="3" xfId="2" applyNumberFormat="1" applyFont="1" applyBorder="1" applyAlignment="1">
      <alignment horizontal="center"/>
    </xf>
    <xf numFmtId="0" fontId="10" fillId="0" borderId="0" xfId="0" applyFont="1" applyAlignment="1"/>
    <xf numFmtId="1" fontId="4" fillId="0" borderId="0" xfId="1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10" fillId="0" borderId="0" xfId="0" applyFont="1" applyAlignment="1"/>
    <xf numFmtId="0" fontId="4" fillId="0" borderId="6" xfId="0" applyFont="1" applyBorder="1"/>
    <xf numFmtId="0" fontId="18" fillId="0" borderId="0" xfId="0" applyFont="1" applyAlignment="1"/>
    <xf numFmtId="0" fontId="10" fillId="0" borderId="0" xfId="0" applyFont="1" applyAlignment="1"/>
    <xf numFmtId="9" fontId="8" fillId="0" borderId="5" xfId="2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6" xfId="0" applyFont="1" applyBorder="1"/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4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/>
    <xf numFmtId="0" fontId="2" fillId="0" borderId="6" xfId="0" applyFont="1" applyBorder="1"/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/>
    <xf numFmtId="0" fontId="4" fillId="0" borderId="18" xfId="0" applyFont="1" applyBorder="1"/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6" xfId="0" applyFont="1" applyBorder="1"/>
    <xf numFmtId="0" fontId="1" fillId="0" borderId="0" xfId="0" applyFont="1" applyAlignment="1">
      <alignment horizontal="center"/>
    </xf>
    <xf numFmtId="0" fontId="18" fillId="0" borderId="0" xfId="0" applyFont="1" applyAlignment="1"/>
    <xf numFmtId="0" fontId="5" fillId="0" borderId="0" xfId="0" applyFont="1" applyAlignment="1">
      <alignment horizontal="center"/>
    </xf>
    <xf numFmtId="0" fontId="10" fillId="0" borderId="0" xfId="0" applyFont="1" applyAlignment="1"/>
  </cellXfs>
  <cellStyles count="3">
    <cellStyle name="Currency [0]" xfId="1" builtinId="7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CAKUPAN KINERJA PUSKESMAS TEGALREJO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Sheet1!$A$1:$A$7</c:f>
              <c:strCache>
                <c:ptCount val="7"/>
                <c:pt idx="0">
                  <c:v>UPAYA PROMOSI KESEHATAN</c:v>
                </c:pt>
                <c:pt idx="1">
                  <c:v>UPAYA KESEHATAN LINGKUNGAN</c:v>
                </c:pt>
                <c:pt idx="2">
                  <c:v>UPAYA KESEHATAN IBU DAN ANAK TERMASUK KB</c:v>
                </c:pt>
                <c:pt idx="3">
                  <c:v>UPAYA PERBAIKAN GIZI MASYARAKAT</c:v>
                </c:pt>
                <c:pt idx="4">
                  <c:v>UPAYA PENCEGAHAN &amp; PEMBERANTASAN PENYAKIT MENULAR</c:v>
                </c:pt>
                <c:pt idx="5">
                  <c:v>UPAYA PENGOBATAN</c:v>
                </c:pt>
                <c:pt idx="6">
                  <c:v>UPAYA KESEHATAN PENGEMBANGAN</c:v>
                </c:pt>
              </c:strCache>
            </c:strRef>
          </c:cat>
          <c:val>
            <c:numRef>
              <c:f>Sheet1!$B$1:$B$7</c:f>
              <c:numCache>
                <c:formatCode>0.00%</c:formatCode>
                <c:ptCount val="7"/>
                <c:pt idx="0">
                  <c:v>1.4757861503060448</c:v>
                </c:pt>
                <c:pt idx="1">
                  <c:v>1.0806825331652006</c:v>
                </c:pt>
                <c:pt idx="2">
                  <c:v>0.94422468466025244</c:v>
                </c:pt>
                <c:pt idx="3">
                  <c:v>0.71402625152625154</c:v>
                </c:pt>
                <c:pt idx="4">
                  <c:v>1.0699213153924847</c:v>
                </c:pt>
                <c:pt idx="5">
                  <c:v>0.60949567969501617</c:v>
                </c:pt>
                <c:pt idx="6">
                  <c:v>0.8972961371353062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265024"/>
        <c:axId val="167266560"/>
      </c:radarChart>
      <c:catAx>
        <c:axId val="1672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266560"/>
        <c:crosses val="autoZero"/>
        <c:auto val="0"/>
        <c:lblAlgn val="ctr"/>
        <c:lblOffset val="100"/>
        <c:noMultiLvlLbl val="0"/>
      </c:catAx>
      <c:valAx>
        <c:axId val="167266560"/>
        <c:scaling>
          <c:orientation val="minMax"/>
        </c:scaling>
        <c:delete val="1"/>
        <c:axPos val="l"/>
        <c:majorGridlines/>
        <c:minorGridlines/>
        <c:numFmt formatCode="0.00%" sourceLinked="1"/>
        <c:majorTickMark val="out"/>
        <c:minorTickMark val="none"/>
        <c:tickLblPos val="nextTo"/>
        <c:crossAx val="1672650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PENILAIAN MUTU PELAYANAN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Sheet1!$A$32:$A$38</c:f>
              <c:strCache>
                <c:ptCount val="7"/>
                <c:pt idx="0">
                  <c:v>Drop Out pelayanan ANC (K1-K4)</c:v>
                </c:pt>
                <c:pt idx="1">
                  <c:v>Persalinan oleh tenaga kesehatan</c:v>
                </c:pt>
                <c:pt idx="2">
                  <c:v>Penanganan Komplikasi Obstetri / resiko tinggi</c:v>
                </c:pt>
                <c:pt idx="3">
                  <c:v>Error rate pemeriksaan BTA</c:v>
                </c:pt>
                <c:pt idx="4">
                  <c:v>Kepatuhan Terhadap standar ANC</c:v>
                </c:pt>
                <c:pt idx="5">
                  <c:v>Kepatuhan terhadap standar pemeriksaan TB Paru</c:v>
                </c:pt>
                <c:pt idx="6">
                  <c:v>Tingkat kepuasan pasien terhadap pelayanan </c:v>
                </c:pt>
              </c:strCache>
            </c:strRef>
          </c:cat>
          <c:val>
            <c:numRef>
              <c:f>Sheet1!$B$32:$B$38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295232"/>
        <c:axId val="184549376"/>
      </c:radarChart>
      <c:catAx>
        <c:axId val="16729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4549376"/>
        <c:crosses val="autoZero"/>
        <c:auto val="0"/>
        <c:lblAlgn val="ctr"/>
        <c:lblOffset val="100"/>
        <c:noMultiLvlLbl val="0"/>
      </c:catAx>
      <c:valAx>
        <c:axId val="184549376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295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PENILAIAN MANAJEMEN PUSKESMAS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32124552612741591"/>
          <c:y val="0.35022023383440704"/>
          <c:w val="0.37363692038495189"/>
          <c:h val="0.62272820064158652"/>
        </c:manualLayout>
      </c:layout>
      <c:radarChart>
        <c:radarStyle val="marker"/>
        <c:varyColors val="0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Sheet1!$A$61:$A$67</c:f>
              <c:strCache>
                <c:ptCount val="7"/>
                <c:pt idx="0">
                  <c:v>Membuat data pencapaian/ cakupan tahun lalu</c:v>
                </c:pt>
                <c:pt idx="1">
                  <c:v>Menyusun RUK melalui analisa &amp; perumusan masalah berdasarkan prioritas</c:v>
                </c:pt>
                <c:pt idx="2">
                  <c:v>Menyusun RUK secara terisi dan lengkap</c:v>
                </c:pt>
                <c:pt idx="3">
                  <c:v>Melaksanakan Mini Lokakarya bulanan</c:v>
                </c:pt>
                <c:pt idx="4">
                  <c:v>Melaksanakan Mini Lokakarya Tribulanan (Lintas Sektoral)</c:v>
                </c:pt>
                <c:pt idx="5">
                  <c:v>Membuat dan Mengirimkan Laporan bulanan ke dinkes kota tepat waktu</c:v>
                </c:pt>
                <c:pt idx="6">
                  <c:v>Membuat data 10 penyakit terbanyak setiap bulan</c:v>
                </c:pt>
              </c:strCache>
            </c:strRef>
          </c:cat>
          <c:val>
            <c:numRef>
              <c:f>Sheet1!$B$61:$B$67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7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565760"/>
        <c:axId val="184567296"/>
      </c:radarChart>
      <c:catAx>
        <c:axId val="1845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4567296"/>
        <c:crosses val="autoZero"/>
        <c:auto val="0"/>
        <c:lblAlgn val="ctr"/>
        <c:lblOffset val="100"/>
        <c:noMultiLvlLbl val="0"/>
      </c:catAx>
      <c:valAx>
        <c:axId val="18456729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45657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2</xdr:row>
      <xdr:rowOff>142875</xdr:rowOff>
    </xdr:from>
    <xdr:to>
      <xdr:col>13</xdr:col>
      <xdr:colOff>295275</xdr:colOff>
      <xdr:row>28</xdr:row>
      <xdr:rowOff>9525</xdr:rowOff>
    </xdr:to>
    <xdr:graphicFrame macro="">
      <xdr:nvGraphicFramePr>
        <xdr:cNvPr id="69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171450</xdr:colOff>
      <xdr:row>29</xdr:row>
      <xdr:rowOff>85725</xdr:rowOff>
    </xdr:from>
    <xdr:to>
      <xdr:col>14</xdr:col>
      <xdr:colOff>0</xdr:colOff>
      <xdr:row>54</xdr:row>
      <xdr:rowOff>76200</xdr:rowOff>
    </xdr:to>
    <xdr:graphicFrame macro="">
      <xdr:nvGraphicFramePr>
        <xdr:cNvPr id="69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238125</xdr:colOff>
      <xdr:row>56</xdr:row>
      <xdr:rowOff>142875</xdr:rowOff>
    </xdr:from>
    <xdr:to>
      <xdr:col>13</xdr:col>
      <xdr:colOff>409575</xdr:colOff>
      <xdr:row>79</xdr:row>
      <xdr:rowOff>57150</xdr:rowOff>
    </xdr:to>
    <xdr:graphicFrame macro="">
      <xdr:nvGraphicFramePr>
        <xdr:cNvPr id="69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6"/>
  <sheetViews>
    <sheetView tabSelected="1" zoomScaleNormal="100" zoomScaleSheetLayoutView="140" workbookViewId="0">
      <selection activeCell="K4" sqref="K4"/>
    </sheetView>
  </sheetViews>
  <sheetFormatPr defaultColWidth="17.28515625" defaultRowHeight="15.75" customHeight="1" x14ac:dyDescent="0.2"/>
  <cols>
    <col min="1" max="1" width="4.42578125" customWidth="1"/>
    <col min="2" max="2" width="57.5703125" customWidth="1"/>
    <col min="3" max="3" width="10" hidden="1" customWidth="1"/>
    <col min="4" max="4" width="11.42578125" customWidth="1"/>
    <col min="5" max="5" width="15" style="5" customWidth="1"/>
    <col min="6" max="6" width="15.140625" customWidth="1"/>
    <col min="7" max="7" width="14.5703125" customWidth="1"/>
    <col min="8" max="8" width="11.5703125" customWidth="1"/>
  </cols>
  <sheetData>
    <row r="1" spans="1:9" ht="24.75" customHeight="1" x14ac:dyDescent="0.2">
      <c r="A1" s="293" t="s">
        <v>324</v>
      </c>
      <c r="B1" s="294"/>
      <c r="C1" s="294"/>
      <c r="D1" s="294"/>
      <c r="E1" s="294"/>
      <c r="F1" s="294"/>
      <c r="G1" s="294"/>
      <c r="H1" s="294"/>
    </row>
    <row r="2" spans="1:9" ht="12.75" customHeight="1" x14ac:dyDescent="0.2">
      <c r="A2" s="1"/>
      <c r="B2" s="2"/>
      <c r="C2" s="2"/>
      <c r="D2" s="2"/>
      <c r="E2" s="2"/>
      <c r="F2" s="2"/>
      <c r="G2" s="2"/>
      <c r="H2" s="2"/>
    </row>
    <row r="3" spans="1:9" ht="18" customHeight="1" x14ac:dyDescent="0.2">
      <c r="A3" s="271" t="s">
        <v>1</v>
      </c>
      <c r="B3" s="271" t="s">
        <v>2</v>
      </c>
      <c r="C3" s="271" t="s">
        <v>3</v>
      </c>
      <c r="D3" s="273" t="s">
        <v>244</v>
      </c>
      <c r="E3" s="273" t="s">
        <v>246</v>
      </c>
      <c r="F3" s="273" t="s">
        <v>323</v>
      </c>
      <c r="G3" s="275" t="s">
        <v>325</v>
      </c>
      <c r="H3" s="276"/>
    </row>
    <row r="4" spans="1:9" ht="12.75" customHeight="1" x14ac:dyDescent="0.2">
      <c r="A4" s="272"/>
      <c r="B4" s="272"/>
      <c r="C4" s="272"/>
      <c r="D4" s="272"/>
      <c r="E4" s="280"/>
      <c r="F4" s="287"/>
      <c r="G4" s="273" t="s">
        <v>19</v>
      </c>
      <c r="H4" s="273" t="s">
        <v>21</v>
      </c>
    </row>
    <row r="5" spans="1:9" ht="13.5" customHeight="1" x14ac:dyDescent="0.2">
      <c r="A5" s="274"/>
      <c r="B5" s="274"/>
      <c r="C5" s="272"/>
      <c r="D5" s="272"/>
      <c r="E5" s="281"/>
      <c r="F5" s="287"/>
      <c r="G5" s="274"/>
      <c r="H5" s="274"/>
    </row>
    <row r="6" spans="1:9" ht="24.75" customHeight="1" x14ac:dyDescent="0.2">
      <c r="A6" s="20"/>
      <c r="B6" s="34" t="s">
        <v>23</v>
      </c>
      <c r="C6" s="35"/>
      <c r="D6" s="35"/>
      <c r="E6" s="35"/>
      <c r="F6" s="35"/>
      <c r="G6" s="34"/>
      <c r="H6" s="36">
        <f>(H7+H26+H65+H96+H104+H151)/6</f>
        <v>0.98235610245754168</v>
      </c>
    </row>
    <row r="7" spans="1:9" ht="12.75" customHeight="1" x14ac:dyDescent="0.25">
      <c r="A7" s="37" t="s">
        <v>20</v>
      </c>
      <c r="B7" s="38" t="s">
        <v>26</v>
      </c>
      <c r="C7" s="39"/>
      <c r="D7" s="39"/>
      <c r="E7" s="39"/>
      <c r="F7" s="39"/>
      <c r="G7" s="39"/>
      <c r="H7" s="40">
        <f>(H9+H15+H17+H23)/4</f>
        <v>1.4757861503060448</v>
      </c>
    </row>
    <row r="8" spans="1:9" ht="12.75" customHeight="1" x14ac:dyDescent="0.25">
      <c r="A8" s="37" t="s">
        <v>41</v>
      </c>
      <c r="B8" s="41" t="s">
        <v>42</v>
      </c>
      <c r="C8" s="42" t="s">
        <v>44</v>
      </c>
      <c r="D8" s="42"/>
      <c r="E8" s="43"/>
      <c r="F8" s="42"/>
      <c r="G8" s="44"/>
      <c r="H8" s="45"/>
    </row>
    <row r="9" spans="1:9" ht="12.75" customHeight="1" x14ac:dyDescent="0.25">
      <c r="A9" s="46"/>
      <c r="B9" s="47" t="s">
        <v>47</v>
      </c>
      <c r="C9" s="46" t="s">
        <v>48</v>
      </c>
      <c r="D9" s="48">
        <v>0.7</v>
      </c>
      <c r="E9" s="270">
        <v>190</v>
      </c>
      <c r="F9" s="216">
        <v>175</v>
      </c>
      <c r="G9" s="49">
        <f>F9/(D9*E9)</f>
        <v>1.3157894736842106</v>
      </c>
      <c r="H9" s="45">
        <f>(G9+G10+G11+G12+G13)/5</f>
        <v>2.3994364310153786</v>
      </c>
      <c r="I9" s="21"/>
    </row>
    <row r="10" spans="1:9" ht="12.75" customHeight="1" x14ac:dyDescent="0.25">
      <c r="A10" s="46"/>
      <c r="B10" s="47" t="s">
        <v>69</v>
      </c>
      <c r="C10" s="46" t="s">
        <v>70</v>
      </c>
      <c r="D10" s="48">
        <v>0.5</v>
      </c>
      <c r="E10" s="217">
        <v>24</v>
      </c>
      <c r="F10" s="46">
        <v>24</v>
      </c>
      <c r="G10" s="49">
        <f>F10/(D10*E10)</f>
        <v>2</v>
      </c>
      <c r="H10" s="44"/>
    </row>
    <row r="11" spans="1:9" ht="12.75" customHeight="1" x14ac:dyDescent="0.25">
      <c r="A11" s="46"/>
      <c r="B11" s="47" t="s">
        <v>71</v>
      </c>
      <c r="C11" s="46" t="s">
        <v>73</v>
      </c>
      <c r="D11" s="48">
        <v>0.91</v>
      </c>
      <c r="E11" s="217">
        <v>13</v>
      </c>
      <c r="F11" s="46">
        <v>13</v>
      </c>
      <c r="G11" s="49">
        <f>F11/(D11*E11)</f>
        <v>1.098901098901099</v>
      </c>
      <c r="H11" s="44"/>
    </row>
    <row r="12" spans="1:9" ht="12.75" customHeight="1" x14ac:dyDescent="0.25">
      <c r="A12" s="46"/>
      <c r="B12" s="47" t="s">
        <v>74</v>
      </c>
      <c r="C12" s="46" t="s">
        <v>75</v>
      </c>
      <c r="D12" s="48">
        <v>0.25</v>
      </c>
      <c r="E12" s="217">
        <v>66</v>
      </c>
      <c r="F12" s="46">
        <v>64</v>
      </c>
      <c r="G12" s="49">
        <f>F12/(D12*E12)</f>
        <v>3.8787878787878789</v>
      </c>
      <c r="H12" s="44"/>
    </row>
    <row r="13" spans="1:9" ht="12.75" customHeight="1" x14ac:dyDescent="0.25">
      <c r="A13" s="46"/>
      <c r="B13" s="47" t="s">
        <v>78</v>
      </c>
      <c r="C13" s="46" t="s">
        <v>79</v>
      </c>
      <c r="D13" s="48">
        <v>0.27</v>
      </c>
      <c r="E13" s="217">
        <v>1</v>
      </c>
      <c r="F13" s="46">
        <v>1</v>
      </c>
      <c r="G13" s="49">
        <f>F13/(D13*E13)</f>
        <v>3.7037037037037033</v>
      </c>
      <c r="H13" s="44"/>
      <c r="I13" s="22"/>
    </row>
    <row r="14" spans="1:9" ht="12.75" customHeight="1" x14ac:dyDescent="0.25">
      <c r="A14" s="46"/>
      <c r="B14" s="47"/>
      <c r="C14" s="46"/>
      <c r="D14" s="46"/>
      <c r="E14" s="217"/>
      <c r="F14" s="253"/>
      <c r="G14" s="50"/>
      <c r="H14" s="44"/>
    </row>
    <row r="15" spans="1:9" ht="12.75" customHeight="1" x14ac:dyDescent="0.25">
      <c r="A15" s="42" t="s">
        <v>80</v>
      </c>
      <c r="B15" s="51" t="s">
        <v>81</v>
      </c>
      <c r="C15" s="46" t="s">
        <v>82</v>
      </c>
      <c r="D15" s="83">
        <v>0.6</v>
      </c>
      <c r="E15" s="217">
        <v>298</v>
      </c>
      <c r="F15" s="46">
        <v>153</v>
      </c>
      <c r="G15" s="79">
        <f>F15/(D15*E15)</f>
        <v>0.85570469798657722</v>
      </c>
      <c r="H15" s="84">
        <f>G15</f>
        <v>0.85570469798657722</v>
      </c>
    </row>
    <row r="16" spans="1:9" ht="12.75" customHeight="1" x14ac:dyDescent="0.25">
      <c r="A16" s="46"/>
      <c r="B16" s="47"/>
      <c r="C16" s="46"/>
      <c r="D16" s="46"/>
      <c r="E16" s="217"/>
      <c r="F16" s="253"/>
      <c r="G16" s="49"/>
      <c r="H16" s="52"/>
    </row>
    <row r="17" spans="1:8" ht="12.75" customHeight="1" x14ac:dyDescent="0.25">
      <c r="A17" s="42" t="s">
        <v>83</v>
      </c>
      <c r="B17" s="51" t="s">
        <v>84</v>
      </c>
      <c r="C17" s="42"/>
      <c r="D17" s="42"/>
      <c r="E17" s="43"/>
      <c r="F17" s="254"/>
      <c r="G17" s="49"/>
      <c r="H17" s="45">
        <f>(G18+G19+G20+G21)/4</f>
        <v>1.2591145833333335</v>
      </c>
    </row>
    <row r="18" spans="1:8" ht="12.75" customHeight="1" x14ac:dyDescent="0.25">
      <c r="A18" s="46"/>
      <c r="B18" s="53" t="s">
        <v>254</v>
      </c>
      <c r="C18" s="46" t="s">
        <v>85</v>
      </c>
      <c r="D18" s="48">
        <v>0.4</v>
      </c>
      <c r="E18" s="217">
        <v>32</v>
      </c>
      <c r="F18" s="46">
        <v>9</v>
      </c>
      <c r="G18" s="49">
        <f>F18/(D18*E18)</f>
        <v>0.703125</v>
      </c>
      <c r="H18" s="45"/>
    </row>
    <row r="19" spans="1:8" s="211" customFormat="1" ht="12.75" customHeight="1" x14ac:dyDescent="0.25">
      <c r="A19" s="46"/>
      <c r="B19" s="53" t="s">
        <v>287</v>
      </c>
      <c r="C19" s="46" t="s">
        <v>85</v>
      </c>
      <c r="D19" s="48">
        <v>0.6</v>
      </c>
      <c r="E19" s="217">
        <v>3</v>
      </c>
      <c r="F19" s="46">
        <v>3</v>
      </c>
      <c r="G19" s="49">
        <f>F19/(D19*E19)</f>
        <v>1.6666666666666667</v>
      </c>
      <c r="H19" s="45"/>
    </row>
    <row r="20" spans="1:8" s="211" customFormat="1" ht="12.75" customHeight="1" x14ac:dyDescent="0.25">
      <c r="A20" s="46"/>
      <c r="B20" s="53" t="s">
        <v>288</v>
      </c>
      <c r="C20" s="46" t="s">
        <v>85</v>
      </c>
      <c r="D20" s="48">
        <v>0.4</v>
      </c>
      <c r="E20" s="217">
        <v>9</v>
      </c>
      <c r="F20" s="46">
        <v>6</v>
      </c>
      <c r="G20" s="49">
        <f>F20/(D20*E20)</f>
        <v>1.6666666666666665</v>
      </c>
      <c r="H20" s="45"/>
    </row>
    <row r="21" spans="1:8" s="28" customFormat="1" ht="12.75" customHeight="1" x14ac:dyDescent="0.25">
      <c r="A21" s="46"/>
      <c r="B21" s="53" t="s">
        <v>289</v>
      </c>
      <c r="C21" s="46" t="s">
        <v>85</v>
      </c>
      <c r="D21" s="48">
        <v>1</v>
      </c>
      <c r="E21" s="217">
        <v>4</v>
      </c>
      <c r="F21" s="46">
        <v>4</v>
      </c>
      <c r="G21" s="49">
        <f>F21/(D21*E21)</f>
        <v>1</v>
      </c>
      <c r="H21" s="45"/>
    </row>
    <row r="22" spans="1:8" ht="12.75" customHeight="1" x14ac:dyDescent="0.25">
      <c r="A22" s="46"/>
      <c r="B22" s="54"/>
      <c r="C22" s="46"/>
      <c r="D22" s="46"/>
      <c r="E22" s="217"/>
      <c r="F22" s="253"/>
      <c r="G22" s="49"/>
      <c r="H22" s="52"/>
    </row>
    <row r="23" spans="1:8" ht="12.75" customHeight="1" x14ac:dyDescent="0.25">
      <c r="A23" s="42" t="s">
        <v>90</v>
      </c>
      <c r="B23" s="41" t="s">
        <v>91</v>
      </c>
      <c r="C23" s="46"/>
      <c r="D23" s="48"/>
      <c r="E23" s="217"/>
      <c r="F23" s="254"/>
      <c r="G23" s="49"/>
      <c r="H23" s="45">
        <f>G24</f>
        <v>1.3888888888888891</v>
      </c>
    </row>
    <row r="24" spans="1:8" ht="15.75" customHeight="1" x14ac:dyDescent="0.25">
      <c r="A24" s="42"/>
      <c r="B24" s="55" t="s">
        <v>92</v>
      </c>
      <c r="C24" s="46" t="s">
        <v>93</v>
      </c>
      <c r="D24" s="48">
        <v>0.15</v>
      </c>
      <c r="E24" s="217">
        <v>24</v>
      </c>
      <c r="F24" s="46">
        <v>5</v>
      </c>
      <c r="G24" s="49">
        <f>F24/(D24*E24)</f>
        <v>1.3888888888888891</v>
      </c>
      <c r="H24" s="56"/>
    </row>
    <row r="25" spans="1:8" ht="11.25" customHeight="1" x14ac:dyDescent="0.25">
      <c r="A25" s="9"/>
      <c r="B25" s="57"/>
      <c r="C25" s="46"/>
      <c r="D25" s="42"/>
      <c r="E25" s="43"/>
      <c r="F25" s="254"/>
      <c r="G25" s="50"/>
      <c r="H25" s="56"/>
    </row>
    <row r="26" spans="1:8" ht="15" customHeight="1" x14ac:dyDescent="0.25">
      <c r="A26" s="42" t="s">
        <v>24</v>
      </c>
      <c r="B26" s="38" t="s">
        <v>94</v>
      </c>
      <c r="C26" s="58"/>
      <c r="D26" s="58"/>
      <c r="E26" s="218"/>
      <c r="F26" s="255"/>
      <c r="G26" s="59"/>
      <c r="H26" s="60">
        <f>(H28+H33+H38+H41+H48+H56)/6</f>
        <v>1.0806825331652006</v>
      </c>
    </row>
    <row r="27" spans="1:8" ht="12.75" customHeight="1" x14ac:dyDescent="0.2">
      <c r="A27" s="61"/>
      <c r="B27" s="31"/>
      <c r="C27" s="13"/>
      <c r="D27" s="13"/>
      <c r="E27" s="219"/>
      <c r="F27" s="256"/>
      <c r="G27" s="50"/>
      <c r="H27" s="49"/>
    </row>
    <row r="28" spans="1:8" ht="12.75" customHeight="1" x14ac:dyDescent="0.25">
      <c r="A28" s="44" t="s">
        <v>41</v>
      </c>
      <c r="B28" s="62" t="s">
        <v>101</v>
      </c>
      <c r="C28" s="42" t="s">
        <v>44</v>
      </c>
      <c r="D28" s="42"/>
      <c r="E28" s="43"/>
      <c r="F28" s="254"/>
      <c r="G28" s="50"/>
      <c r="H28" s="45">
        <f>(G29+G30+G31)/3</f>
        <v>0.98387799564270162</v>
      </c>
    </row>
    <row r="29" spans="1:8" ht="12.75" customHeight="1" x14ac:dyDescent="0.2">
      <c r="A29" s="13"/>
      <c r="B29" s="31" t="s">
        <v>112</v>
      </c>
      <c r="C29" s="13" t="s">
        <v>114</v>
      </c>
      <c r="D29" s="63">
        <v>0.8</v>
      </c>
      <c r="E29" s="216">
        <v>11475</v>
      </c>
      <c r="F29" s="13">
        <v>5671</v>
      </c>
      <c r="G29" s="79">
        <f>F29/(D29*E29)</f>
        <v>0.61775599128540304</v>
      </c>
      <c r="H29" s="49"/>
    </row>
    <row r="30" spans="1:8" ht="12.75" customHeight="1" x14ac:dyDescent="0.2">
      <c r="A30" s="13"/>
      <c r="B30" s="31" t="s">
        <v>122</v>
      </c>
      <c r="C30" s="13" t="s">
        <v>123</v>
      </c>
      <c r="D30" s="63">
        <v>1</v>
      </c>
      <c r="E30" s="219">
        <v>11</v>
      </c>
      <c r="F30" s="13">
        <v>11</v>
      </c>
      <c r="G30" s="49">
        <f>F30/(D30*E30)</f>
        <v>1</v>
      </c>
      <c r="H30" s="49"/>
    </row>
    <row r="31" spans="1:8" s="211" customFormat="1" ht="12.75" customHeight="1" x14ac:dyDescent="0.2">
      <c r="A31" s="13"/>
      <c r="B31" s="210" t="s">
        <v>290</v>
      </c>
      <c r="C31" s="13" t="s">
        <v>291</v>
      </c>
      <c r="D31" s="63">
        <v>0.8</v>
      </c>
      <c r="E31" s="216">
        <v>11475</v>
      </c>
      <c r="F31" s="13">
        <v>12245</v>
      </c>
      <c r="G31" s="49">
        <f>F31/(D31*E31)</f>
        <v>1.3338779956427016</v>
      </c>
      <c r="H31" s="49"/>
    </row>
    <row r="32" spans="1:8" ht="12.75" customHeight="1" x14ac:dyDescent="0.2">
      <c r="A32" s="13"/>
      <c r="B32" s="31"/>
      <c r="C32" s="13"/>
      <c r="D32" s="13"/>
      <c r="E32" s="219"/>
      <c r="F32" s="256"/>
      <c r="G32" s="67"/>
      <c r="H32" s="49"/>
    </row>
    <row r="33" spans="1:8" ht="12.75" customHeight="1" x14ac:dyDescent="0.25">
      <c r="A33" s="44" t="s">
        <v>80</v>
      </c>
      <c r="B33" s="62" t="s">
        <v>124</v>
      </c>
      <c r="C33" s="42" t="s">
        <v>44</v>
      </c>
      <c r="D33" s="42"/>
      <c r="E33" s="43"/>
      <c r="F33" s="254"/>
      <c r="G33" s="67"/>
      <c r="H33" s="45">
        <f>(G34+G35)/2</f>
        <v>0.75136612021857918</v>
      </c>
    </row>
    <row r="34" spans="1:8" ht="12.75" customHeight="1" x14ac:dyDescent="0.2">
      <c r="A34" s="13"/>
      <c r="B34" s="31" t="s">
        <v>125</v>
      </c>
      <c r="C34" s="13" t="s">
        <v>114</v>
      </c>
      <c r="D34" s="63">
        <v>0.9</v>
      </c>
      <c r="E34" s="219">
        <v>22</v>
      </c>
      <c r="F34" s="13">
        <v>15</v>
      </c>
      <c r="G34" s="49">
        <f>F34/(D34*E34)</f>
        <v>0.75757575757575757</v>
      </c>
      <c r="H34" s="49"/>
    </row>
    <row r="35" spans="1:8" ht="12.75" customHeight="1" x14ac:dyDescent="0.2">
      <c r="A35" s="65"/>
      <c r="B35" s="33" t="s">
        <v>126</v>
      </c>
      <c r="C35" s="65" t="s">
        <v>114</v>
      </c>
      <c r="D35" s="68">
        <v>0.91500000000000004</v>
      </c>
      <c r="E35" s="219">
        <v>22</v>
      </c>
      <c r="F35" s="13">
        <v>15</v>
      </c>
      <c r="G35" s="49">
        <f>F35/(D35*E35)</f>
        <v>0.74515648286140079</v>
      </c>
      <c r="H35" s="69"/>
    </row>
    <row r="36" spans="1:8" ht="12.75" customHeight="1" x14ac:dyDescent="0.2">
      <c r="A36" s="13"/>
      <c r="B36" s="14">
        <v>3</v>
      </c>
      <c r="C36" s="13"/>
      <c r="D36" s="13"/>
      <c r="E36" s="219"/>
      <c r="F36" s="256"/>
      <c r="G36" s="67"/>
      <c r="H36" s="69"/>
    </row>
    <row r="37" spans="1:8" ht="12.75" customHeight="1" x14ac:dyDescent="0.2">
      <c r="A37" s="13"/>
      <c r="B37" s="14"/>
      <c r="C37" s="13"/>
      <c r="D37" s="13"/>
      <c r="E37" s="219"/>
      <c r="F37" s="256"/>
      <c r="G37" s="67"/>
      <c r="H37" s="69"/>
    </row>
    <row r="38" spans="1:8" ht="12.75" customHeight="1" x14ac:dyDescent="0.25">
      <c r="A38" s="44" t="s">
        <v>83</v>
      </c>
      <c r="B38" s="62" t="s">
        <v>127</v>
      </c>
      <c r="C38" s="70" t="s">
        <v>44</v>
      </c>
      <c r="D38" s="13"/>
      <c r="E38" s="219"/>
      <c r="F38" s="256"/>
      <c r="G38" s="67"/>
      <c r="H38" s="45">
        <f>G39</f>
        <v>1</v>
      </c>
    </row>
    <row r="39" spans="1:8" ht="12.75" customHeight="1" x14ac:dyDescent="0.2">
      <c r="A39" s="13"/>
      <c r="B39" s="64" t="s">
        <v>128</v>
      </c>
      <c r="C39" s="19" t="s">
        <v>129</v>
      </c>
      <c r="D39" s="66">
        <v>1</v>
      </c>
      <c r="E39" s="219">
        <v>4</v>
      </c>
      <c r="F39" s="13">
        <v>4</v>
      </c>
      <c r="G39" s="49">
        <f>F39/(D39*E39)</f>
        <v>1</v>
      </c>
      <c r="H39" s="49"/>
    </row>
    <row r="40" spans="1:8" ht="12.75" customHeight="1" x14ac:dyDescent="0.2">
      <c r="A40" s="13"/>
      <c r="B40" s="14"/>
      <c r="C40" s="31"/>
      <c r="D40" s="13"/>
      <c r="E40" s="219"/>
      <c r="F40" s="256"/>
      <c r="G40" s="67"/>
      <c r="H40" s="49"/>
    </row>
    <row r="41" spans="1:8" ht="12.75" customHeight="1" x14ac:dyDescent="0.25">
      <c r="A41" s="44" t="s">
        <v>90</v>
      </c>
      <c r="B41" s="41" t="s">
        <v>130</v>
      </c>
      <c r="C41" s="44" t="s">
        <v>44</v>
      </c>
      <c r="D41" s="13"/>
      <c r="E41" s="219"/>
      <c r="F41" s="256"/>
      <c r="G41" s="67"/>
      <c r="H41" s="45">
        <f>G42</f>
        <v>1.100105563416661</v>
      </c>
    </row>
    <row r="42" spans="1:8" ht="12.75" customHeight="1" x14ac:dyDescent="0.2">
      <c r="A42" s="71"/>
      <c r="B42" s="72" t="s">
        <v>131</v>
      </c>
      <c r="C42" s="73" t="s">
        <v>129</v>
      </c>
      <c r="D42" s="74">
        <v>0.97</v>
      </c>
      <c r="E42" s="216">
        <v>11475</v>
      </c>
      <c r="F42" s="138">
        <v>12245</v>
      </c>
      <c r="G42" s="75">
        <f>F42/(D42*E42)</f>
        <v>1.100105563416661</v>
      </c>
      <c r="H42" s="76"/>
    </row>
    <row r="43" spans="1:8" ht="12.75" customHeight="1" x14ac:dyDescent="0.2">
      <c r="A43" s="18"/>
      <c r="B43" s="14"/>
      <c r="C43" s="14"/>
      <c r="D43" s="18"/>
      <c r="E43" s="220"/>
      <c r="F43" s="257"/>
      <c r="G43" s="18"/>
      <c r="H43" s="18"/>
    </row>
    <row r="44" spans="1:8" ht="12.75" customHeight="1" x14ac:dyDescent="0.2">
      <c r="A44" s="18"/>
      <c r="B44" s="14"/>
      <c r="C44" s="14"/>
      <c r="D44" s="18"/>
      <c r="E44" s="220"/>
      <c r="F44" s="257"/>
      <c r="G44" s="18"/>
      <c r="H44" s="18"/>
    </row>
    <row r="45" spans="1:8" ht="18" customHeight="1" x14ac:dyDescent="0.2">
      <c r="A45" s="284" t="s">
        <v>1</v>
      </c>
      <c r="B45" s="284" t="s">
        <v>2</v>
      </c>
      <c r="C45" s="277" t="s">
        <v>3</v>
      </c>
      <c r="D45" s="277" t="s">
        <v>245</v>
      </c>
      <c r="E45" s="277" t="s">
        <v>246</v>
      </c>
      <c r="F45" s="277" t="s">
        <v>5</v>
      </c>
      <c r="G45" s="285" t="s">
        <v>6</v>
      </c>
      <c r="H45" s="286"/>
    </row>
    <row r="46" spans="1:8" ht="12.75" customHeight="1" x14ac:dyDescent="0.2">
      <c r="A46" s="278"/>
      <c r="B46" s="278"/>
      <c r="C46" s="278"/>
      <c r="D46" s="278"/>
      <c r="E46" s="282"/>
      <c r="F46" s="278"/>
      <c r="G46" s="277" t="s">
        <v>19</v>
      </c>
      <c r="H46" s="277" t="s">
        <v>21</v>
      </c>
    </row>
    <row r="47" spans="1:8" ht="17.25" customHeight="1" x14ac:dyDescent="0.2">
      <c r="A47" s="279"/>
      <c r="B47" s="279"/>
      <c r="C47" s="279"/>
      <c r="D47" s="278"/>
      <c r="E47" s="283"/>
      <c r="F47" s="278"/>
      <c r="G47" s="279"/>
      <c r="H47" s="279"/>
    </row>
    <row r="48" spans="1:8" ht="12.75" customHeight="1" x14ac:dyDescent="0.25">
      <c r="A48" s="44" t="s">
        <v>132</v>
      </c>
      <c r="B48" s="62" t="s">
        <v>133</v>
      </c>
      <c r="C48" s="42" t="s">
        <v>44</v>
      </c>
      <c r="D48" s="61"/>
      <c r="E48" s="221"/>
      <c r="F48" s="258"/>
      <c r="G48" s="50"/>
      <c r="H48" s="77">
        <f>(G49+G50)/2</f>
        <v>1.6487455197132614</v>
      </c>
    </row>
    <row r="49" spans="1:8" ht="12.75" customHeight="1" x14ac:dyDescent="0.2">
      <c r="A49" s="13"/>
      <c r="B49" s="31" t="s">
        <v>134</v>
      </c>
      <c r="C49" s="13" t="s">
        <v>129</v>
      </c>
      <c r="D49" s="78">
        <v>0.93</v>
      </c>
      <c r="E49" s="217">
        <v>6</v>
      </c>
      <c r="F49" s="46">
        <v>6</v>
      </c>
      <c r="G49" s="79">
        <f>F49/(D49*E49)</f>
        <v>1.075268817204301</v>
      </c>
      <c r="H49" s="79"/>
    </row>
    <row r="50" spans="1:8" ht="12.75" customHeight="1" x14ac:dyDescent="0.2">
      <c r="A50" s="13"/>
      <c r="B50" s="64" t="s">
        <v>135</v>
      </c>
      <c r="C50" s="65" t="s">
        <v>129</v>
      </c>
      <c r="D50" s="80">
        <v>0.9</v>
      </c>
      <c r="E50" s="219">
        <v>3</v>
      </c>
      <c r="F50" s="13">
        <v>6</v>
      </c>
      <c r="G50" s="79">
        <f>F50/(D50*E50)</f>
        <v>2.2222222222222219</v>
      </c>
      <c r="H50" s="79"/>
    </row>
    <row r="51" spans="1:8" ht="12.75" customHeight="1" x14ac:dyDescent="0.2">
      <c r="A51" s="13"/>
      <c r="B51" s="31"/>
      <c r="C51" s="13"/>
      <c r="D51" s="81"/>
      <c r="E51" s="219"/>
      <c r="F51" s="256"/>
      <c r="G51" s="79"/>
      <c r="H51" s="79"/>
    </row>
    <row r="52" spans="1:8" ht="12.75" customHeight="1" x14ac:dyDescent="0.25">
      <c r="A52" s="44" t="s">
        <v>136</v>
      </c>
      <c r="B52" s="62" t="s">
        <v>137</v>
      </c>
      <c r="C52" s="42" t="s">
        <v>44</v>
      </c>
      <c r="D52" s="81"/>
      <c r="E52" s="219"/>
      <c r="F52" s="256"/>
      <c r="G52" s="79"/>
      <c r="H52" s="79"/>
    </row>
    <row r="53" spans="1:8" ht="12" customHeight="1" x14ac:dyDescent="0.2">
      <c r="A53" s="13"/>
      <c r="B53" s="31" t="s">
        <v>138</v>
      </c>
      <c r="C53" s="13" t="s">
        <v>129</v>
      </c>
      <c r="D53" s="82">
        <v>0</v>
      </c>
      <c r="E53" s="219">
        <v>0</v>
      </c>
      <c r="F53" s="13">
        <v>0</v>
      </c>
      <c r="G53" s="79"/>
      <c r="H53" s="79"/>
    </row>
    <row r="54" spans="1:8" ht="12.75" customHeight="1" x14ac:dyDescent="0.2">
      <c r="A54" s="13"/>
      <c r="B54" s="31" t="s">
        <v>139</v>
      </c>
      <c r="C54" s="13" t="s">
        <v>129</v>
      </c>
      <c r="D54" s="83">
        <v>0.91500000000000004</v>
      </c>
      <c r="E54" s="217">
        <v>0</v>
      </c>
      <c r="F54" s="46">
        <v>0</v>
      </c>
      <c r="G54" s="79"/>
      <c r="H54" s="79"/>
    </row>
    <row r="55" spans="1:8" ht="12.75" customHeight="1" x14ac:dyDescent="0.25">
      <c r="A55" s="44"/>
      <c r="B55" s="31"/>
      <c r="C55" s="13"/>
      <c r="D55" s="81"/>
      <c r="E55" s="219"/>
      <c r="F55" s="256"/>
      <c r="G55" s="79"/>
      <c r="H55" s="79"/>
    </row>
    <row r="56" spans="1:8" ht="12.75" customHeight="1" x14ac:dyDescent="0.25">
      <c r="A56" s="44" t="s">
        <v>140</v>
      </c>
      <c r="B56" s="62" t="s">
        <v>141</v>
      </c>
      <c r="C56" s="42" t="s">
        <v>44</v>
      </c>
      <c r="D56" s="81"/>
      <c r="E56" s="219"/>
      <c r="F56" s="256"/>
      <c r="G56" s="79"/>
      <c r="H56" s="84">
        <f>(G57++G59+G62)/3</f>
        <v>1</v>
      </c>
    </row>
    <row r="57" spans="1:8" ht="12.75" customHeight="1" x14ac:dyDescent="0.25">
      <c r="A57" s="44"/>
      <c r="B57" s="31" t="s">
        <v>142</v>
      </c>
      <c r="C57" s="13" t="s">
        <v>143</v>
      </c>
      <c r="D57" s="82">
        <v>1</v>
      </c>
      <c r="E57" s="219">
        <v>56</v>
      </c>
      <c r="F57" s="13">
        <v>56</v>
      </c>
      <c r="G57" s="79">
        <f>F57/(D57*E57)</f>
        <v>1</v>
      </c>
      <c r="H57" s="79"/>
    </row>
    <row r="58" spans="1:8" ht="12.75" customHeight="1" x14ac:dyDescent="0.25">
      <c r="A58" s="13"/>
      <c r="B58" s="31" t="s">
        <v>144</v>
      </c>
      <c r="C58" s="13"/>
      <c r="D58" s="85"/>
      <c r="E58" s="43"/>
      <c r="F58" s="254"/>
      <c r="G58" s="79"/>
      <c r="H58" s="79"/>
    </row>
    <row r="59" spans="1:8" ht="12.75" customHeight="1" x14ac:dyDescent="0.2">
      <c r="A59" s="13"/>
      <c r="B59" s="31" t="s">
        <v>145</v>
      </c>
      <c r="C59" s="13" t="s">
        <v>123</v>
      </c>
      <c r="D59" s="82">
        <v>1</v>
      </c>
      <c r="E59" s="219">
        <v>4</v>
      </c>
      <c r="F59" s="13">
        <v>4</v>
      </c>
      <c r="G59" s="79">
        <f>F59/(D59*E59)</f>
        <v>1</v>
      </c>
      <c r="H59" s="79"/>
    </row>
    <row r="60" spans="1:8" ht="12.75" customHeight="1" x14ac:dyDescent="0.2">
      <c r="A60" s="13"/>
      <c r="B60" s="31" t="s">
        <v>146</v>
      </c>
      <c r="C60" s="13"/>
      <c r="D60" s="81"/>
      <c r="E60" s="219"/>
      <c r="F60" s="256"/>
      <c r="G60" s="79"/>
      <c r="H60" s="79"/>
    </row>
    <row r="61" spans="1:8" ht="12.75" customHeight="1" x14ac:dyDescent="0.2">
      <c r="A61" s="13"/>
      <c r="B61" s="31" t="s">
        <v>147</v>
      </c>
      <c r="C61" s="13"/>
      <c r="D61" s="81"/>
      <c r="E61" s="219"/>
      <c r="F61" s="256"/>
      <c r="G61" s="79"/>
      <c r="H61" s="79"/>
    </row>
    <row r="62" spans="1:8" ht="12.75" customHeight="1" x14ac:dyDescent="0.2">
      <c r="A62" s="13"/>
      <c r="B62" s="86" t="s">
        <v>148</v>
      </c>
      <c r="C62" s="208" t="s">
        <v>149</v>
      </c>
      <c r="D62" s="87">
        <v>1</v>
      </c>
      <c r="E62" s="222">
        <v>4</v>
      </c>
      <c r="F62" s="13">
        <v>4</v>
      </c>
      <c r="G62" s="79">
        <f>F62/(D62*E62)</f>
        <v>1</v>
      </c>
      <c r="H62" s="79"/>
    </row>
    <row r="63" spans="1:8" ht="12.75" customHeight="1" x14ac:dyDescent="0.2">
      <c r="A63" s="13"/>
      <c r="B63" s="88" t="s">
        <v>150</v>
      </c>
      <c r="C63" s="13"/>
      <c r="D63" s="89"/>
      <c r="E63" s="222"/>
      <c r="F63" s="256"/>
      <c r="G63" s="79"/>
      <c r="H63" s="79"/>
    </row>
    <row r="64" spans="1:8" ht="12.75" customHeight="1" x14ac:dyDescent="0.2">
      <c r="A64" s="13"/>
      <c r="B64" s="31"/>
      <c r="C64" s="13"/>
      <c r="D64" s="81"/>
      <c r="E64" s="219"/>
      <c r="F64" s="256"/>
      <c r="G64" s="90"/>
      <c r="H64" s="79"/>
    </row>
    <row r="65" spans="1:8" ht="12.75" customHeight="1" x14ac:dyDescent="0.25">
      <c r="A65" s="16" t="s">
        <v>27</v>
      </c>
      <c r="B65" s="38" t="s">
        <v>151</v>
      </c>
      <c r="C65" s="58"/>
      <c r="D65" s="58"/>
      <c r="E65" s="218"/>
      <c r="F65" s="255"/>
      <c r="G65" s="59"/>
      <c r="H65" s="60">
        <f>(H66+H73+H77+H85+H90)/5</f>
        <v>0.94422468466025244</v>
      </c>
    </row>
    <row r="66" spans="1:8" ht="12.75" customHeight="1" x14ac:dyDescent="0.25">
      <c r="A66" s="44" t="s">
        <v>41</v>
      </c>
      <c r="B66" s="62" t="s">
        <v>152</v>
      </c>
      <c r="C66" s="42" t="s">
        <v>44</v>
      </c>
      <c r="D66" s="42"/>
      <c r="E66" s="43"/>
      <c r="F66" s="254"/>
      <c r="G66" s="52"/>
      <c r="H66" s="45">
        <f>(G67+G69+G70+G71)/4</f>
        <v>1.2243655260968302</v>
      </c>
    </row>
    <row r="67" spans="1:8" ht="12.75" customHeight="1" x14ac:dyDescent="0.25">
      <c r="A67" s="44"/>
      <c r="B67" s="91" t="s">
        <v>255</v>
      </c>
      <c r="C67" s="18"/>
      <c r="D67" s="92">
        <v>0.95</v>
      </c>
      <c r="E67" s="222">
        <v>376</v>
      </c>
      <c r="F67" s="13">
        <v>299</v>
      </c>
      <c r="G67" s="49">
        <f>F67/E67</f>
        <v>0.79521276595744683</v>
      </c>
      <c r="H67" s="45"/>
    </row>
    <row r="68" spans="1:8" ht="12.75" customHeight="1" x14ac:dyDescent="0.25">
      <c r="A68" s="13"/>
      <c r="B68" s="91" t="s">
        <v>256</v>
      </c>
      <c r="C68" s="13"/>
      <c r="D68" s="92">
        <v>0.05</v>
      </c>
      <c r="E68" s="220">
        <v>376</v>
      </c>
      <c r="F68" s="13">
        <v>10</v>
      </c>
      <c r="G68" s="79">
        <f>F68/(D68*E68)</f>
        <v>0.53191489361702127</v>
      </c>
      <c r="H68" s="45"/>
    </row>
    <row r="69" spans="1:8" ht="16.5" customHeight="1" x14ac:dyDescent="0.25">
      <c r="A69" s="13"/>
      <c r="B69" s="93" t="s">
        <v>257</v>
      </c>
      <c r="C69" s="13" t="s">
        <v>153</v>
      </c>
      <c r="D69" s="92">
        <v>0.96</v>
      </c>
      <c r="E69" s="220">
        <v>358</v>
      </c>
      <c r="F69" s="13">
        <v>313</v>
      </c>
      <c r="G69" s="49">
        <f>F69/E69</f>
        <v>0.87430167597765363</v>
      </c>
      <c r="H69" s="45"/>
    </row>
    <row r="70" spans="1:8" ht="15.75" customHeight="1" x14ac:dyDescent="0.25">
      <c r="A70" s="13"/>
      <c r="B70" s="64" t="s">
        <v>258</v>
      </c>
      <c r="C70" s="13" t="s">
        <v>154</v>
      </c>
      <c r="D70" s="92">
        <v>0.95</v>
      </c>
      <c r="E70" s="220">
        <v>358</v>
      </c>
      <c r="F70" s="13">
        <v>303</v>
      </c>
      <c r="G70" s="49">
        <f>F70/E70</f>
        <v>0.84636871508379885</v>
      </c>
      <c r="H70" s="45"/>
    </row>
    <row r="71" spans="1:8" ht="17.25" customHeight="1" x14ac:dyDescent="0.25">
      <c r="A71" s="13"/>
      <c r="B71" s="64" t="s">
        <v>259</v>
      </c>
      <c r="C71" s="13" t="s">
        <v>155</v>
      </c>
      <c r="D71" s="92">
        <v>0.92</v>
      </c>
      <c r="E71" s="220">
        <v>76</v>
      </c>
      <c r="F71" s="13">
        <v>181</v>
      </c>
      <c r="G71" s="49">
        <f>F71/E71</f>
        <v>2.3815789473684212</v>
      </c>
      <c r="H71" s="45"/>
    </row>
    <row r="72" spans="1:8" ht="12.75" customHeight="1" x14ac:dyDescent="0.25">
      <c r="A72" s="13"/>
      <c r="B72" s="94"/>
      <c r="C72" s="13"/>
      <c r="D72" s="95"/>
      <c r="E72" s="220"/>
      <c r="F72" s="256"/>
      <c r="G72" s="67"/>
      <c r="H72" s="45"/>
    </row>
    <row r="73" spans="1:8" ht="12.75" customHeight="1" x14ac:dyDescent="0.25">
      <c r="A73" s="44" t="s">
        <v>80</v>
      </c>
      <c r="B73" s="62" t="s">
        <v>156</v>
      </c>
      <c r="C73" s="44" t="s">
        <v>44</v>
      </c>
      <c r="D73" s="95"/>
      <c r="E73" s="220"/>
      <c r="F73" s="256"/>
      <c r="G73" s="67"/>
      <c r="H73" s="45">
        <f>(G74+G75)/2</f>
        <v>1</v>
      </c>
    </row>
    <row r="74" spans="1:8" ht="12.75" customHeight="1" x14ac:dyDescent="0.25">
      <c r="A74" s="44"/>
      <c r="B74" s="31" t="s">
        <v>260</v>
      </c>
      <c r="C74" s="13" t="s">
        <v>157</v>
      </c>
      <c r="D74" s="92">
        <v>0.85</v>
      </c>
      <c r="E74" s="220">
        <v>42</v>
      </c>
      <c r="F74" s="13">
        <v>42</v>
      </c>
      <c r="G74" s="49">
        <f>F74/E74</f>
        <v>1</v>
      </c>
      <c r="H74" s="45"/>
    </row>
    <row r="75" spans="1:8" ht="12.75" customHeight="1" x14ac:dyDescent="0.25">
      <c r="A75" s="44"/>
      <c r="B75" s="31" t="s">
        <v>158</v>
      </c>
      <c r="C75" s="13" t="s">
        <v>157</v>
      </c>
      <c r="D75" s="92">
        <v>1</v>
      </c>
      <c r="E75" s="220">
        <v>7</v>
      </c>
      <c r="F75" s="13">
        <v>7</v>
      </c>
      <c r="G75" s="49">
        <f>F75/E75</f>
        <v>1</v>
      </c>
      <c r="H75" s="45"/>
    </row>
    <row r="76" spans="1:8" ht="12.75" customHeight="1" x14ac:dyDescent="0.25">
      <c r="A76" s="44"/>
      <c r="B76" s="14"/>
      <c r="C76" s="13"/>
      <c r="D76" s="95"/>
      <c r="E76" s="220"/>
      <c r="F76" s="256"/>
      <c r="G76" s="67"/>
      <c r="H76" s="45"/>
    </row>
    <row r="77" spans="1:8" ht="12.75" customHeight="1" x14ac:dyDescent="0.25">
      <c r="A77" s="44" t="s">
        <v>83</v>
      </c>
      <c r="B77" s="62" t="s">
        <v>159</v>
      </c>
      <c r="C77" s="44" t="s">
        <v>44</v>
      </c>
      <c r="D77" s="95"/>
      <c r="E77" s="220"/>
      <c r="F77" s="256"/>
      <c r="G77" s="67"/>
      <c r="H77" s="45">
        <f>(G78+G79)/2</f>
        <v>0.85232024127767492</v>
      </c>
    </row>
    <row r="78" spans="1:8" ht="12.75" customHeight="1" x14ac:dyDescent="0.25">
      <c r="A78" s="44"/>
      <c r="B78" s="31" t="s">
        <v>160</v>
      </c>
      <c r="C78" s="13" t="s">
        <v>161</v>
      </c>
      <c r="D78" s="92">
        <v>0.9</v>
      </c>
      <c r="E78" s="223">
        <v>1621</v>
      </c>
      <c r="F78" s="134">
        <v>1028</v>
      </c>
      <c r="G78" s="49">
        <f>F78/(D78*E78)</f>
        <v>0.70464048255534983</v>
      </c>
      <c r="H78" s="45"/>
    </row>
    <row r="79" spans="1:8" ht="12.75" customHeight="1" x14ac:dyDescent="0.25">
      <c r="A79" s="44"/>
      <c r="B79" s="31" t="s">
        <v>162</v>
      </c>
      <c r="C79" s="13" t="s">
        <v>163</v>
      </c>
      <c r="D79" s="92">
        <v>1</v>
      </c>
      <c r="E79" s="223">
        <v>987</v>
      </c>
      <c r="F79" s="134">
        <v>987</v>
      </c>
      <c r="G79" s="49">
        <f>F79/(D79*E79)</f>
        <v>1</v>
      </c>
      <c r="H79" s="45"/>
    </row>
    <row r="80" spans="1:8" ht="20.25" customHeight="1" x14ac:dyDescent="0.25">
      <c r="A80" s="9"/>
      <c r="B80" s="96"/>
      <c r="C80" s="97"/>
      <c r="D80" s="98"/>
      <c r="E80" s="224"/>
      <c r="F80" s="260"/>
      <c r="G80" s="99"/>
      <c r="H80" s="100"/>
    </row>
    <row r="81" spans="1:8" ht="25.5" customHeight="1" x14ac:dyDescent="0.25">
      <c r="A81" s="101"/>
      <c r="B81" s="102"/>
      <c r="C81" s="97"/>
      <c r="D81" s="97"/>
      <c r="E81" s="225"/>
      <c r="F81" s="260"/>
      <c r="G81" s="103"/>
      <c r="H81" s="103"/>
    </row>
    <row r="82" spans="1:8" ht="12.75" customHeight="1" x14ac:dyDescent="0.2">
      <c r="A82" s="284" t="s">
        <v>1</v>
      </c>
      <c r="B82" s="284" t="s">
        <v>2</v>
      </c>
      <c r="C82" s="284" t="s">
        <v>3</v>
      </c>
      <c r="D82" s="277" t="s">
        <v>244</v>
      </c>
      <c r="E82" s="290" t="s">
        <v>246</v>
      </c>
      <c r="F82" s="295" t="s">
        <v>5</v>
      </c>
      <c r="G82" s="288" t="s">
        <v>6</v>
      </c>
      <c r="H82" s="286"/>
    </row>
    <row r="83" spans="1:8" ht="12.75" customHeight="1" x14ac:dyDescent="0.2">
      <c r="A83" s="278"/>
      <c r="B83" s="278"/>
      <c r="C83" s="278"/>
      <c r="D83" s="278"/>
      <c r="E83" s="291"/>
      <c r="F83" s="296"/>
      <c r="G83" s="277" t="s">
        <v>19</v>
      </c>
      <c r="H83" s="277" t="s">
        <v>21</v>
      </c>
    </row>
    <row r="84" spans="1:8" ht="29.25" customHeight="1" x14ac:dyDescent="0.2">
      <c r="A84" s="279"/>
      <c r="B84" s="279"/>
      <c r="C84" s="279"/>
      <c r="D84" s="279"/>
      <c r="E84" s="292"/>
      <c r="F84" s="297"/>
      <c r="G84" s="279"/>
      <c r="H84" s="279"/>
    </row>
    <row r="85" spans="1:8" ht="16.5" customHeight="1" x14ac:dyDescent="0.25">
      <c r="A85" s="44" t="s">
        <v>90</v>
      </c>
      <c r="B85" s="62" t="s">
        <v>164</v>
      </c>
      <c r="C85" s="44" t="s">
        <v>44</v>
      </c>
      <c r="D85" s="104"/>
      <c r="E85" s="226"/>
      <c r="F85" s="259"/>
      <c r="G85" s="105"/>
      <c r="H85" s="106">
        <f>(G86+G87)/2</f>
        <v>0.70517519880715707</v>
      </c>
    </row>
    <row r="86" spans="1:8" ht="42.75" customHeight="1" x14ac:dyDescent="0.25">
      <c r="A86" s="44"/>
      <c r="B86" s="107" t="s">
        <v>165</v>
      </c>
      <c r="C86" s="108" t="s">
        <v>166</v>
      </c>
      <c r="D86" s="92">
        <v>1</v>
      </c>
      <c r="E86" s="226">
        <v>3579</v>
      </c>
      <c r="F86" s="134">
        <v>3579</v>
      </c>
      <c r="G86" s="49">
        <f>F86/(D86*E86)</f>
        <v>1</v>
      </c>
      <c r="H86" s="106"/>
    </row>
    <row r="87" spans="1:8" ht="12.75" customHeight="1" x14ac:dyDescent="0.25">
      <c r="A87" s="44"/>
      <c r="B87" s="31" t="s">
        <v>167</v>
      </c>
      <c r="C87" s="18" t="s">
        <v>166</v>
      </c>
      <c r="D87" s="63">
        <v>0.8</v>
      </c>
      <c r="E87" s="226">
        <v>4024</v>
      </c>
      <c r="F87" s="18">
        <v>1321</v>
      </c>
      <c r="G87" s="49">
        <f>F87/(D87*E87)</f>
        <v>0.41035039761431408</v>
      </c>
      <c r="H87" s="106"/>
    </row>
    <row r="88" spans="1:8" ht="3" hidden="1" customHeight="1" x14ac:dyDescent="0.25">
      <c r="A88" s="32"/>
      <c r="B88" s="14"/>
      <c r="C88" s="18"/>
      <c r="D88" s="18"/>
      <c r="E88" s="226"/>
      <c r="F88" s="257"/>
      <c r="G88" s="109"/>
      <c r="H88" s="110"/>
    </row>
    <row r="89" spans="1:8" ht="12" customHeight="1" x14ac:dyDescent="0.25">
      <c r="A89" s="44"/>
      <c r="B89" s="31"/>
      <c r="C89" s="13"/>
      <c r="D89" s="13"/>
      <c r="E89" s="227"/>
      <c r="F89" s="259"/>
      <c r="G89" s="49"/>
      <c r="H89" s="106"/>
    </row>
    <row r="90" spans="1:8" ht="12.75" customHeight="1" x14ac:dyDescent="0.25">
      <c r="A90" s="44" t="s">
        <v>132</v>
      </c>
      <c r="B90" s="62" t="s">
        <v>168</v>
      </c>
      <c r="C90" s="42" t="s">
        <v>44</v>
      </c>
      <c r="D90" s="42"/>
      <c r="E90" s="228"/>
      <c r="F90" s="261"/>
      <c r="G90" s="45"/>
      <c r="H90" s="106">
        <f>(G91+G92)/2</f>
        <v>0.93926245711959999</v>
      </c>
    </row>
    <row r="91" spans="1:8" ht="12.75" customHeight="1" x14ac:dyDescent="0.25">
      <c r="A91" s="13"/>
      <c r="B91" s="64" t="s">
        <v>261</v>
      </c>
      <c r="C91" s="13" t="s">
        <v>169</v>
      </c>
      <c r="D91" s="48">
        <v>0.78</v>
      </c>
      <c r="E91" s="217">
        <v>4032</v>
      </c>
      <c r="F91" s="13">
        <v>2828</v>
      </c>
      <c r="G91" s="49">
        <f>F91/(D91*E91)</f>
        <v>0.8992165242165242</v>
      </c>
      <c r="H91" s="106"/>
    </row>
    <row r="92" spans="1:8" ht="12.75" customHeight="1" x14ac:dyDescent="0.25">
      <c r="A92" s="13"/>
      <c r="B92" s="33" t="s">
        <v>262</v>
      </c>
      <c r="C92" s="13" t="s">
        <v>170</v>
      </c>
      <c r="D92" s="48">
        <v>0.7</v>
      </c>
      <c r="E92" s="217">
        <v>4032</v>
      </c>
      <c r="F92" s="13">
        <v>2764</v>
      </c>
      <c r="G92" s="49">
        <f>F92/(D92*E92)</f>
        <v>0.97930839002267589</v>
      </c>
      <c r="H92" s="106"/>
    </row>
    <row r="93" spans="1:8" ht="12.75" customHeight="1" x14ac:dyDescent="0.25">
      <c r="A93" s="13"/>
      <c r="B93" s="111" t="s">
        <v>263</v>
      </c>
      <c r="C93" s="13" t="s">
        <v>170</v>
      </c>
      <c r="D93" s="112">
        <v>0</v>
      </c>
      <c r="E93" s="217">
        <v>0</v>
      </c>
      <c r="F93" s="13">
        <v>0</v>
      </c>
      <c r="G93" s="49">
        <v>0</v>
      </c>
      <c r="H93" s="106"/>
    </row>
    <row r="94" spans="1:8" s="28" customFormat="1" ht="12.75" customHeight="1" x14ac:dyDescent="0.25">
      <c r="A94" s="13"/>
      <c r="B94" s="111" t="s">
        <v>264</v>
      </c>
      <c r="C94" s="13" t="s">
        <v>170</v>
      </c>
      <c r="D94" s="112">
        <v>0</v>
      </c>
      <c r="E94" s="217">
        <v>0</v>
      </c>
      <c r="F94" s="13">
        <v>0</v>
      </c>
      <c r="G94" s="49">
        <v>0</v>
      </c>
      <c r="H94" s="106"/>
    </row>
    <row r="95" spans="1:8" ht="12.75" customHeight="1" x14ac:dyDescent="0.2">
      <c r="A95" s="13"/>
      <c r="B95" s="31" t="s">
        <v>0</v>
      </c>
      <c r="C95" s="13"/>
      <c r="D95" s="46"/>
      <c r="E95" s="217"/>
      <c r="F95" s="256"/>
      <c r="G95" s="113"/>
      <c r="H95" s="114"/>
    </row>
    <row r="96" spans="1:8" ht="12.75" customHeight="1" x14ac:dyDescent="0.25">
      <c r="A96" s="16" t="s">
        <v>29</v>
      </c>
      <c r="B96" s="115" t="s">
        <v>30</v>
      </c>
      <c r="C96" s="39"/>
      <c r="D96" s="116"/>
      <c r="E96" s="229"/>
      <c r="F96" s="262"/>
      <c r="G96" s="117"/>
      <c r="H96" s="212">
        <f>(H97)</f>
        <v>0.71402625152625154</v>
      </c>
    </row>
    <row r="97" spans="1:8" ht="12.75" customHeight="1" x14ac:dyDescent="0.25">
      <c r="A97" s="61"/>
      <c r="B97" s="118"/>
      <c r="C97" s="42" t="s">
        <v>44</v>
      </c>
      <c r="D97" s="42"/>
      <c r="E97" s="43"/>
      <c r="F97" s="254"/>
      <c r="G97" s="119"/>
      <c r="H97" s="213">
        <f>(G98+G99+G100+G101+G102)/5</f>
        <v>0.71402625152625154</v>
      </c>
    </row>
    <row r="98" spans="1:8" ht="12.75" customHeight="1" x14ac:dyDescent="0.25">
      <c r="A98" s="13"/>
      <c r="B98" s="120" t="s">
        <v>269</v>
      </c>
      <c r="C98" s="46" t="s">
        <v>163</v>
      </c>
      <c r="D98" s="63">
        <v>1</v>
      </c>
      <c r="E98" s="217">
        <v>2054</v>
      </c>
      <c r="F98" s="46">
        <v>2054</v>
      </c>
      <c r="G98" s="79">
        <f>F98/(D98*E98)</f>
        <v>1</v>
      </c>
      <c r="H98" s="45"/>
    </row>
    <row r="99" spans="1:8" ht="12.75" customHeight="1" x14ac:dyDescent="0.2">
      <c r="A99" s="13"/>
      <c r="B99" s="31" t="s">
        <v>265</v>
      </c>
      <c r="C99" s="13" t="s">
        <v>153</v>
      </c>
      <c r="D99" s="63">
        <v>0.9</v>
      </c>
      <c r="E99" s="219">
        <v>280</v>
      </c>
      <c r="F99" s="13">
        <v>277</v>
      </c>
      <c r="G99" s="79">
        <f>F99/(D99*E99)</f>
        <v>1.0992063492063493</v>
      </c>
      <c r="H99" s="49"/>
    </row>
    <row r="100" spans="1:8" ht="12.75" customHeight="1" x14ac:dyDescent="0.2">
      <c r="A100" s="13"/>
      <c r="B100" s="31" t="s">
        <v>266</v>
      </c>
      <c r="C100" s="13" t="s">
        <v>163</v>
      </c>
      <c r="D100" s="63">
        <v>1</v>
      </c>
      <c r="E100" s="219">
        <v>10</v>
      </c>
      <c r="F100" s="13">
        <v>10</v>
      </c>
      <c r="G100" s="79">
        <f>F100/(D100*E100)</f>
        <v>1</v>
      </c>
      <c r="H100" s="49"/>
    </row>
    <row r="101" spans="1:8" ht="12.75" customHeight="1" x14ac:dyDescent="0.2">
      <c r="A101" s="18"/>
      <c r="B101" s="31" t="s">
        <v>267</v>
      </c>
      <c r="C101" s="13" t="s">
        <v>163</v>
      </c>
      <c r="D101" s="63">
        <v>0.8</v>
      </c>
      <c r="E101" s="219">
        <v>1820</v>
      </c>
      <c r="F101" s="13">
        <v>467</v>
      </c>
      <c r="G101" s="79">
        <f>F101/(D101*E101)</f>
        <v>0.32074175824175827</v>
      </c>
      <c r="H101" s="49"/>
    </row>
    <row r="102" spans="1:8" ht="12.75" customHeight="1" x14ac:dyDescent="0.2">
      <c r="A102" s="13"/>
      <c r="B102" s="31" t="s">
        <v>268</v>
      </c>
      <c r="C102" s="13" t="s">
        <v>163</v>
      </c>
      <c r="D102" s="63">
        <v>0.15</v>
      </c>
      <c r="E102" s="219">
        <v>1820</v>
      </c>
      <c r="F102" s="13">
        <v>41</v>
      </c>
      <c r="G102" s="79">
        <f>F102/(D102*E102)</f>
        <v>0.15018315018315018</v>
      </c>
      <c r="H102" s="49"/>
    </row>
    <row r="103" spans="1:8" ht="12.75" customHeight="1" x14ac:dyDescent="0.2">
      <c r="A103" s="98"/>
      <c r="B103" s="121"/>
      <c r="C103" s="122"/>
      <c r="D103" s="98"/>
      <c r="E103" s="225"/>
      <c r="F103" s="263"/>
      <c r="G103" s="103"/>
      <c r="H103" s="123"/>
    </row>
    <row r="104" spans="1:8" ht="14.25" customHeight="1" x14ac:dyDescent="0.25">
      <c r="A104" s="9" t="s">
        <v>37</v>
      </c>
      <c r="B104" s="124" t="s">
        <v>171</v>
      </c>
      <c r="C104" s="121"/>
      <c r="D104" s="97"/>
      <c r="E104" s="225"/>
      <c r="F104" s="260"/>
      <c r="G104" s="103"/>
      <c r="H104" s="125">
        <f>(H105+H114+H125+H130+H135)/5</f>
        <v>1.0699213153924847</v>
      </c>
    </row>
    <row r="105" spans="1:8" ht="12.75" customHeight="1" x14ac:dyDescent="0.25">
      <c r="A105" s="61" t="s">
        <v>41</v>
      </c>
      <c r="B105" s="126" t="s">
        <v>172</v>
      </c>
      <c r="C105" s="8" t="s">
        <v>44</v>
      </c>
      <c r="D105" s="104"/>
      <c r="E105" s="220"/>
      <c r="F105" s="258"/>
      <c r="G105" s="105"/>
      <c r="H105" s="77">
        <f>G106</f>
        <v>0.91684434968017059</v>
      </c>
    </row>
    <row r="106" spans="1:8" ht="12.75" customHeight="1" x14ac:dyDescent="0.2">
      <c r="A106" s="13"/>
      <c r="B106" s="249" t="s">
        <v>329</v>
      </c>
      <c r="C106" s="13" t="s">
        <v>170</v>
      </c>
      <c r="D106" s="127">
        <v>0.7</v>
      </c>
      <c r="E106" s="230">
        <v>67</v>
      </c>
      <c r="F106" s="13">
        <v>43</v>
      </c>
      <c r="G106" s="49">
        <f>F106/(D106*E106)</f>
        <v>0.91684434968017059</v>
      </c>
      <c r="H106" s="49"/>
    </row>
    <row r="107" spans="1:8" ht="12.75" customHeight="1" x14ac:dyDescent="0.2">
      <c r="A107" s="13"/>
      <c r="B107" s="14"/>
      <c r="C107" s="31"/>
      <c r="D107" s="95"/>
      <c r="E107" s="222"/>
      <c r="F107" s="256"/>
      <c r="G107" s="105"/>
      <c r="H107" s="49"/>
    </row>
    <row r="108" spans="1:8" ht="12.75" customHeight="1" x14ac:dyDescent="0.25">
      <c r="A108" s="44" t="s">
        <v>80</v>
      </c>
      <c r="B108" s="62" t="s">
        <v>306</v>
      </c>
      <c r="C108" s="42" t="s">
        <v>44</v>
      </c>
      <c r="D108" s="95"/>
      <c r="E108" s="222"/>
      <c r="F108" s="256"/>
      <c r="G108" s="105"/>
      <c r="H108" s="45"/>
    </row>
    <row r="109" spans="1:8" ht="12.75" customHeight="1" x14ac:dyDescent="0.2">
      <c r="A109" s="13"/>
      <c r="B109" s="210" t="s">
        <v>292</v>
      </c>
      <c r="C109" s="13" t="s">
        <v>170</v>
      </c>
      <c r="D109" s="92">
        <v>1</v>
      </c>
      <c r="E109" s="220"/>
      <c r="F109" s="13">
        <v>0</v>
      </c>
      <c r="G109" s="50"/>
      <c r="H109" s="49"/>
    </row>
    <row r="110" spans="1:8" ht="12.75" customHeight="1" x14ac:dyDescent="0.2">
      <c r="A110" s="13"/>
      <c r="B110" s="14"/>
      <c r="C110" s="13"/>
      <c r="D110" s="95"/>
      <c r="E110" s="220"/>
      <c r="F110" s="256"/>
      <c r="G110" s="105"/>
      <c r="H110" s="49"/>
    </row>
    <row r="111" spans="1:8" ht="12.75" customHeight="1" x14ac:dyDescent="0.25">
      <c r="A111" s="44" t="s">
        <v>83</v>
      </c>
      <c r="B111" s="128" t="s">
        <v>174</v>
      </c>
      <c r="C111" s="44" t="s">
        <v>44</v>
      </c>
      <c r="D111" s="95"/>
      <c r="E111" s="220"/>
      <c r="F111" s="256"/>
      <c r="G111" s="105"/>
      <c r="H111" s="45"/>
    </row>
    <row r="112" spans="1:8" ht="12.75" customHeight="1" x14ac:dyDescent="0.2">
      <c r="A112" s="13"/>
      <c r="B112" s="210" t="s">
        <v>293</v>
      </c>
      <c r="C112" s="13" t="s">
        <v>170</v>
      </c>
      <c r="D112" s="92">
        <v>1</v>
      </c>
      <c r="E112" s="220"/>
      <c r="F112" s="13">
        <v>0</v>
      </c>
      <c r="G112" s="50"/>
      <c r="H112" s="49"/>
    </row>
    <row r="113" spans="1:8" ht="12.75" customHeight="1" x14ac:dyDescent="0.2">
      <c r="A113" s="13"/>
      <c r="B113" s="14"/>
      <c r="C113" s="13"/>
      <c r="D113" s="95"/>
      <c r="E113" s="220"/>
      <c r="F113" s="256"/>
      <c r="G113" s="105"/>
      <c r="H113" s="49"/>
    </row>
    <row r="114" spans="1:8" ht="12.75" customHeight="1" x14ac:dyDescent="0.25">
      <c r="A114" s="44" t="s">
        <v>90</v>
      </c>
      <c r="B114" s="62" t="s">
        <v>307</v>
      </c>
      <c r="C114" s="44" t="s">
        <v>44</v>
      </c>
      <c r="D114" s="92"/>
      <c r="E114" s="220"/>
      <c r="F114" s="256"/>
      <c r="G114" s="105"/>
      <c r="H114" s="45">
        <f>(G115+G116+G117+G118+G119+G120)/6</f>
        <v>0.48361372639810679</v>
      </c>
    </row>
    <row r="115" spans="1:8" ht="12.75" customHeight="1" x14ac:dyDescent="0.2">
      <c r="A115" s="13"/>
      <c r="B115" s="64" t="s">
        <v>294</v>
      </c>
      <c r="C115" s="13" t="s">
        <v>157</v>
      </c>
      <c r="D115" s="92">
        <v>0.95</v>
      </c>
      <c r="E115" s="220">
        <v>341</v>
      </c>
      <c r="F115" s="13">
        <v>248</v>
      </c>
      <c r="G115" s="49">
        <f t="shared" ref="G115:G120" si="0">F115/(D115*E115)</f>
        <v>0.76555023923444976</v>
      </c>
      <c r="H115" s="49"/>
    </row>
    <row r="116" spans="1:8" ht="12.75" customHeight="1" x14ac:dyDescent="0.2">
      <c r="A116" s="13"/>
      <c r="B116" s="64" t="s">
        <v>295</v>
      </c>
      <c r="C116" s="13" t="s">
        <v>157</v>
      </c>
      <c r="D116" s="92">
        <v>0.95</v>
      </c>
      <c r="E116" s="220">
        <v>341</v>
      </c>
      <c r="F116" s="13">
        <v>257</v>
      </c>
      <c r="G116" s="49">
        <f t="shared" si="0"/>
        <v>0.7933323043679581</v>
      </c>
      <c r="H116" s="49"/>
    </row>
    <row r="117" spans="1:8" ht="12.75" customHeight="1" x14ac:dyDescent="0.2">
      <c r="A117" s="13"/>
      <c r="B117" s="64" t="s">
        <v>270</v>
      </c>
      <c r="C117" s="13" t="s">
        <v>157</v>
      </c>
      <c r="D117" s="92">
        <v>0.95</v>
      </c>
      <c r="E117" s="220">
        <v>341</v>
      </c>
      <c r="F117" s="13">
        <v>205</v>
      </c>
      <c r="G117" s="49">
        <f t="shared" si="0"/>
        <v>0.63281370581879925</v>
      </c>
      <c r="H117" s="49"/>
    </row>
    <row r="118" spans="1:8" ht="12.75" customHeight="1" x14ac:dyDescent="0.2">
      <c r="A118" s="13"/>
      <c r="B118" s="64" t="s">
        <v>296</v>
      </c>
      <c r="C118" s="13" t="s">
        <v>157</v>
      </c>
      <c r="D118" s="92">
        <v>0.95</v>
      </c>
      <c r="E118" s="220">
        <v>341</v>
      </c>
      <c r="F118" s="13">
        <v>230</v>
      </c>
      <c r="G118" s="49">
        <f t="shared" si="0"/>
        <v>0.7099861089674333</v>
      </c>
      <c r="H118" s="49"/>
    </row>
    <row r="119" spans="1:8" ht="12.75" customHeight="1" x14ac:dyDescent="0.2">
      <c r="A119" s="13"/>
      <c r="B119" s="210" t="s">
        <v>297</v>
      </c>
      <c r="C119" s="13" t="s">
        <v>157</v>
      </c>
      <c r="D119" s="92">
        <v>0.95</v>
      </c>
      <c r="E119" s="268">
        <v>633</v>
      </c>
      <c r="F119" s="256"/>
      <c r="G119" s="49">
        <f t="shared" si="0"/>
        <v>0</v>
      </c>
      <c r="H119" s="49"/>
    </row>
    <row r="120" spans="1:8" ht="12.75" customHeight="1" x14ac:dyDescent="0.2">
      <c r="A120" s="13"/>
      <c r="B120" s="64" t="s">
        <v>298</v>
      </c>
      <c r="C120" s="13" t="s">
        <v>157</v>
      </c>
      <c r="D120" s="92">
        <v>0.95</v>
      </c>
      <c r="E120" s="268">
        <v>1406</v>
      </c>
      <c r="F120" s="256"/>
      <c r="G120" s="49">
        <f t="shared" si="0"/>
        <v>0</v>
      </c>
      <c r="H120" s="49"/>
    </row>
    <row r="121" spans="1:8" ht="12.75" customHeight="1" x14ac:dyDescent="0.2">
      <c r="A121" s="13"/>
      <c r="B121" s="129"/>
      <c r="C121" s="13"/>
      <c r="D121" s="130"/>
      <c r="E121" s="220"/>
      <c r="F121" s="256"/>
      <c r="G121" s="105"/>
      <c r="H121" s="49"/>
    </row>
    <row r="122" spans="1:8" ht="12.75" customHeight="1" x14ac:dyDescent="0.2">
      <c r="A122" s="284" t="s">
        <v>1</v>
      </c>
      <c r="B122" s="284" t="s">
        <v>2</v>
      </c>
      <c r="C122" s="284" t="s">
        <v>3</v>
      </c>
      <c r="D122" s="277" t="s">
        <v>245</v>
      </c>
      <c r="E122" s="277" t="s">
        <v>246</v>
      </c>
      <c r="F122" s="277" t="s">
        <v>5</v>
      </c>
      <c r="G122" s="288" t="s">
        <v>6</v>
      </c>
      <c r="H122" s="286"/>
    </row>
    <row r="123" spans="1:8" ht="17.25" customHeight="1" x14ac:dyDescent="0.2">
      <c r="A123" s="278"/>
      <c r="B123" s="278"/>
      <c r="C123" s="278"/>
      <c r="D123" s="278"/>
      <c r="E123" s="282"/>
      <c r="F123" s="278"/>
      <c r="G123" s="277" t="s">
        <v>19</v>
      </c>
      <c r="H123" s="277" t="s">
        <v>21</v>
      </c>
    </row>
    <row r="124" spans="1:8" ht="20.25" customHeight="1" x14ac:dyDescent="0.2">
      <c r="A124" s="279"/>
      <c r="B124" s="279"/>
      <c r="C124" s="279"/>
      <c r="D124" s="279"/>
      <c r="E124" s="283"/>
      <c r="F124" s="279"/>
      <c r="G124" s="279"/>
      <c r="H124" s="279"/>
    </row>
    <row r="125" spans="1:8" ht="12.75" customHeight="1" x14ac:dyDescent="0.25">
      <c r="A125" s="44" t="s">
        <v>132</v>
      </c>
      <c r="B125" s="62" t="s">
        <v>175</v>
      </c>
      <c r="C125" s="42" t="s">
        <v>44</v>
      </c>
      <c r="D125" s="42"/>
      <c r="E125" s="43"/>
      <c r="F125" s="254"/>
      <c r="G125" s="52"/>
      <c r="H125" s="45">
        <f>(G126+G127)/2</f>
        <v>1.8923182339357782</v>
      </c>
    </row>
    <row r="126" spans="1:8" ht="12.75" customHeight="1" x14ac:dyDescent="0.25">
      <c r="A126" s="13"/>
      <c r="B126" s="31" t="s">
        <v>176</v>
      </c>
      <c r="C126" s="13" t="s">
        <v>170</v>
      </c>
      <c r="D126" s="92">
        <v>0.03</v>
      </c>
      <c r="E126" s="231">
        <v>10009</v>
      </c>
      <c r="F126" s="269">
        <v>764</v>
      </c>
      <c r="G126" s="69">
        <f>F126/(D126*E126)</f>
        <v>2.5443767276118163</v>
      </c>
      <c r="H126" s="45"/>
    </row>
    <row r="127" spans="1:8" ht="12.75" customHeight="1" x14ac:dyDescent="0.25">
      <c r="A127" s="13"/>
      <c r="B127" s="31" t="s">
        <v>177</v>
      </c>
      <c r="C127" s="13" t="s">
        <v>170</v>
      </c>
      <c r="D127" s="131">
        <v>1</v>
      </c>
      <c r="E127" s="232">
        <v>616</v>
      </c>
      <c r="F127" s="233">
        <v>764</v>
      </c>
      <c r="G127" s="49">
        <f>F127/(D127*E127)</f>
        <v>1.2402597402597402</v>
      </c>
      <c r="H127" s="45"/>
    </row>
    <row r="128" spans="1:8" ht="12.75" customHeight="1" x14ac:dyDescent="0.25">
      <c r="A128" s="13"/>
      <c r="B128" s="31" t="s">
        <v>271</v>
      </c>
      <c r="C128" s="13" t="s">
        <v>170</v>
      </c>
      <c r="D128" s="131">
        <v>0</v>
      </c>
      <c r="E128" s="234"/>
      <c r="F128" s="256"/>
      <c r="G128" s="49">
        <v>0</v>
      </c>
      <c r="H128" s="45"/>
    </row>
    <row r="129" spans="1:8" ht="12.75" customHeight="1" x14ac:dyDescent="0.25">
      <c r="A129" s="13"/>
      <c r="B129" s="31"/>
      <c r="C129" s="13"/>
      <c r="D129" s="95"/>
      <c r="E129" s="222"/>
      <c r="F129" s="256"/>
      <c r="G129" s="114"/>
      <c r="H129" s="45"/>
    </row>
    <row r="130" spans="1:8" ht="12.75" customHeight="1" x14ac:dyDescent="0.25">
      <c r="A130" s="44" t="s">
        <v>136</v>
      </c>
      <c r="B130" s="62" t="s">
        <v>178</v>
      </c>
      <c r="C130" s="42" t="s">
        <v>44</v>
      </c>
      <c r="D130" s="132"/>
      <c r="E130" s="235"/>
      <c r="F130" s="254"/>
      <c r="G130" s="52"/>
      <c r="H130" s="45">
        <f>(G131+G133+G132)/3</f>
        <v>1.1823722456633849</v>
      </c>
    </row>
    <row r="131" spans="1:8" ht="12.75" customHeight="1" x14ac:dyDescent="0.25">
      <c r="A131" s="13"/>
      <c r="B131" s="31" t="s">
        <v>179</v>
      </c>
      <c r="C131" s="13" t="s">
        <v>170</v>
      </c>
      <c r="D131" s="133">
        <v>0.9</v>
      </c>
      <c r="E131" s="236">
        <v>79</v>
      </c>
      <c r="F131" s="233">
        <v>110</v>
      </c>
      <c r="G131" s="49">
        <f>F131/(D131*E131)</f>
        <v>1.5471167369901546</v>
      </c>
      <c r="H131" s="45"/>
    </row>
    <row r="132" spans="1:8" ht="12.75" customHeight="1" x14ac:dyDescent="0.25">
      <c r="A132" s="13"/>
      <c r="B132" s="31" t="s">
        <v>253</v>
      </c>
      <c r="C132" s="13" t="s">
        <v>170</v>
      </c>
      <c r="D132" s="133">
        <v>1</v>
      </c>
      <c r="E132" s="236">
        <v>110</v>
      </c>
      <c r="F132" s="233">
        <v>110</v>
      </c>
      <c r="G132" s="49">
        <f>F132/(D132*E132)</f>
        <v>1</v>
      </c>
      <c r="H132" s="45"/>
    </row>
    <row r="133" spans="1:8" ht="12.75" customHeight="1" x14ac:dyDescent="0.25">
      <c r="A133" s="13"/>
      <c r="B133" s="31" t="s">
        <v>180</v>
      </c>
      <c r="C133" s="13" t="s">
        <v>173</v>
      </c>
      <c r="D133" s="92">
        <v>1</v>
      </c>
      <c r="E133" s="236">
        <v>17</v>
      </c>
      <c r="F133" s="233">
        <v>17</v>
      </c>
      <c r="G133" s="49">
        <f>F133/(D133*E133)</f>
        <v>1</v>
      </c>
      <c r="H133" s="45"/>
    </row>
    <row r="134" spans="1:8" ht="12.75" customHeight="1" x14ac:dyDescent="0.25">
      <c r="A134" s="13"/>
      <c r="B134" s="14"/>
      <c r="C134" s="13"/>
      <c r="D134" s="95"/>
      <c r="E134" s="220"/>
      <c r="F134" s="256"/>
      <c r="G134" s="13"/>
      <c r="H134" s="45"/>
    </row>
    <row r="135" spans="1:8" ht="12.75" customHeight="1" x14ac:dyDescent="0.25">
      <c r="A135" s="44" t="s">
        <v>181</v>
      </c>
      <c r="B135" s="62" t="s">
        <v>309</v>
      </c>
      <c r="C135" s="44" t="s">
        <v>44</v>
      </c>
      <c r="D135" s="95"/>
      <c r="E135" s="220"/>
      <c r="F135" s="256"/>
      <c r="G135" s="18"/>
      <c r="H135" s="45">
        <f>(G136+G137)/2</f>
        <v>0.87445802128498218</v>
      </c>
    </row>
    <row r="136" spans="1:8" ht="12.75" customHeight="1" x14ac:dyDescent="0.25">
      <c r="A136" s="44"/>
      <c r="B136" s="31" t="s">
        <v>182</v>
      </c>
      <c r="C136" s="13" t="s">
        <v>173</v>
      </c>
      <c r="D136" s="92">
        <v>0.95</v>
      </c>
      <c r="E136" s="219">
        <v>2537</v>
      </c>
      <c r="F136" s="13">
        <v>1805</v>
      </c>
      <c r="G136" s="79">
        <f>F136/(D136*E136)</f>
        <v>0.74891604256996447</v>
      </c>
      <c r="H136" s="45"/>
    </row>
    <row r="137" spans="1:8" ht="12.75" customHeight="1" x14ac:dyDescent="0.25">
      <c r="A137" s="44"/>
      <c r="B137" s="31" t="s">
        <v>183</v>
      </c>
      <c r="C137" s="13" t="s">
        <v>173</v>
      </c>
      <c r="D137" s="92">
        <v>1</v>
      </c>
      <c r="E137" s="219">
        <v>16</v>
      </c>
      <c r="F137" s="13">
        <v>16</v>
      </c>
      <c r="G137" s="79">
        <f>F137/(D137*E137)</f>
        <v>1</v>
      </c>
      <c r="H137" s="45"/>
    </row>
    <row r="138" spans="1:8" ht="12.75" customHeight="1" x14ac:dyDescent="0.25">
      <c r="A138" s="134"/>
      <c r="B138" s="14"/>
      <c r="C138" s="13"/>
      <c r="D138" s="95"/>
      <c r="E138" s="220"/>
      <c r="F138" s="256"/>
      <c r="G138" s="18"/>
      <c r="H138" s="45"/>
    </row>
    <row r="139" spans="1:8" ht="12.75" customHeight="1" x14ac:dyDescent="0.25">
      <c r="A139" s="44" t="s">
        <v>140</v>
      </c>
      <c r="B139" s="128" t="s">
        <v>310</v>
      </c>
      <c r="C139" s="44" t="s">
        <v>44</v>
      </c>
      <c r="D139" s="95"/>
      <c r="E139" s="220"/>
      <c r="F139" s="256"/>
      <c r="G139" s="18"/>
      <c r="H139" s="45"/>
    </row>
    <row r="140" spans="1:8" s="28" customFormat="1" ht="12.75" customHeight="1" x14ac:dyDescent="0.25">
      <c r="A140" s="44"/>
      <c r="B140" s="120" t="s">
        <v>299</v>
      </c>
      <c r="C140" s="13" t="s">
        <v>170</v>
      </c>
      <c r="D140" s="95"/>
      <c r="E140" s="220"/>
      <c r="F140" s="256"/>
      <c r="G140" s="18"/>
      <c r="H140" s="45"/>
    </row>
    <row r="141" spans="1:8" ht="12.75" customHeight="1" x14ac:dyDescent="0.25">
      <c r="A141" s="134"/>
      <c r="B141" s="14"/>
      <c r="C141" s="13"/>
      <c r="D141" s="95"/>
      <c r="E141" s="220"/>
      <c r="F141" s="256"/>
      <c r="G141" s="18"/>
      <c r="H141" s="45"/>
    </row>
    <row r="142" spans="1:8" ht="12.75" customHeight="1" x14ac:dyDescent="0.25">
      <c r="A142" s="44" t="s">
        <v>20</v>
      </c>
      <c r="B142" s="62" t="s">
        <v>311</v>
      </c>
      <c r="C142" s="44" t="s">
        <v>44</v>
      </c>
      <c r="D142" s="95"/>
      <c r="E142" s="220"/>
      <c r="F142" s="256"/>
      <c r="G142" s="18"/>
      <c r="H142" s="45"/>
    </row>
    <row r="143" spans="1:8" ht="12.75" customHeight="1" x14ac:dyDescent="0.25">
      <c r="A143" s="44"/>
      <c r="B143" s="210" t="s">
        <v>300</v>
      </c>
      <c r="C143" s="13" t="s">
        <v>173</v>
      </c>
      <c r="D143" s="156">
        <v>0</v>
      </c>
      <c r="E143" s="220">
        <v>0</v>
      </c>
      <c r="F143" s="13">
        <v>0</v>
      </c>
      <c r="G143" s="50"/>
      <c r="H143" s="45"/>
    </row>
    <row r="144" spans="1:8" ht="12.75" customHeight="1" x14ac:dyDescent="0.25">
      <c r="A144" s="134"/>
      <c r="B144" s="14"/>
      <c r="C144" s="13"/>
      <c r="D144" s="95"/>
      <c r="E144" s="220"/>
      <c r="F144" s="256"/>
      <c r="G144" s="18"/>
      <c r="H144" s="45"/>
    </row>
    <row r="145" spans="1:8" ht="12.75" customHeight="1" x14ac:dyDescent="0.25">
      <c r="A145" s="44" t="s">
        <v>184</v>
      </c>
      <c r="B145" s="62" t="s">
        <v>302</v>
      </c>
      <c r="C145" s="44" t="s">
        <v>44</v>
      </c>
      <c r="D145" s="95"/>
      <c r="E145" s="220"/>
      <c r="F145" s="256"/>
      <c r="G145" s="18"/>
      <c r="H145" s="45"/>
    </row>
    <row r="146" spans="1:8" ht="12.75" customHeight="1" x14ac:dyDescent="0.25">
      <c r="A146" s="44"/>
      <c r="B146" s="210" t="s">
        <v>301</v>
      </c>
      <c r="C146" s="13" t="s">
        <v>170</v>
      </c>
      <c r="D146" s="156">
        <v>0</v>
      </c>
      <c r="E146" s="220">
        <v>0</v>
      </c>
      <c r="F146" s="13">
        <v>0</v>
      </c>
      <c r="G146" s="50"/>
      <c r="H146" s="45"/>
    </row>
    <row r="147" spans="1:8" s="211" customFormat="1" ht="12.75" customHeight="1" x14ac:dyDescent="0.25">
      <c r="A147" s="135"/>
      <c r="B147" s="209"/>
      <c r="C147" s="13"/>
      <c r="D147" s="156"/>
      <c r="E147" s="220"/>
      <c r="F147" s="256"/>
      <c r="G147" s="215"/>
      <c r="H147" s="45"/>
    </row>
    <row r="148" spans="1:8" s="211" customFormat="1" ht="12.75" customHeight="1" x14ac:dyDescent="0.25">
      <c r="A148" s="44" t="s">
        <v>305</v>
      </c>
      <c r="B148" s="62" t="s">
        <v>303</v>
      </c>
      <c r="C148" s="44" t="s">
        <v>44</v>
      </c>
      <c r="D148" s="95"/>
      <c r="E148" s="220"/>
      <c r="F148" s="256"/>
      <c r="G148" s="215"/>
      <c r="H148" s="45"/>
    </row>
    <row r="149" spans="1:8" s="211" customFormat="1" ht="12.75" customHeight="1" x14ac:dyDescent="0.25">
      <c r="A149" s="44"/>
      <c r="B149" s="210" t="s">
        <v>304</v>
      </c>
      <c r="C149" s="13" t="s">
        <v>170</v>
      </c>
      <c r="D149" s="156">
        <v>0</v>
      </c>
      <c r="E149" s="220">
        <v>0</v>
      </c>
      <c r="F149" s="13">
        <v>0</v>
      </c>
      <c r="G149" s="215"/>
      <c r="H149" s="45"/>
    </row>
    <row r="150" spans="1:8" ht="12.75" customHeight="1" x14ac:dyDescent="0.25">
      <c r="A150" s="134"/>
      <c r="B150" s="14"/>
      <c r="C150" s="13"/>
      <c r="D150" s="95"/>
      <c r="E150" s="237"/>
      <c r="F150" s="256"/>
      <c r="G150" s="18"/>
      <c r="H150" s="45"/>
    </row>
    <row r="151" spans="1:8" ht="12.75" customHeight="1" x14ac:dyDescent="0.25">
      <c r="A151" s="16" t="s">
        <v>39</v>
      </c>
      <c r="B151" s="115" t="s">
        <v>40</v>
      </c>
      <c r="C151" s="115"/>
      <c r="D151" s="116"/>
      <c r="E151" s="229"/>
      <c r="F151" s="262"/>
      <c r="G151" s="116"/>
      <c r="H151" s="60">
        <f>(H152)/1</f>
        <v>0.60949567969501617</v>
      </c>
    </row>
    <row r="152" spans="1:8" ht="12.75" customHeight="1" x14ac:dyDescent="0.25">
      <c r="A152" s="44" t="s">
        <v>41</v>
      </c>
      <c r="B152" s="62" t="s">
        <v>185</v>
      </c>
      <c r="C152" s="44" t="s">
        <v>44</v>
      </c>
      <c r="D152" s="104"/>
      <c r="E152" s="238"/>
      <c r="F152" s="259"/>
      <c r="G152" s="18"/>
      <c r="H152" s="45">
        <f>(G153+G154)/2</f>
        <v>0.60949567969501617</v>
      </c>
    </row>
    <row r="153" spans="1:8" ht="12.75" customHeight="1" x14ac:dyDescent="0.25">
      <c r="A153" s="44"/>
      <c r="B153" s="31" t="s">
        <v>186</v>
      </c>
      <c r="C153" s="13" t="s">
        <v>170</v>
      </c>
      <c r="D153" s="92">
        <v>0.15</v>
      </c>
      <c r="E153" s="239">
        <v>37073</v>
      </c>
      <c r="F153" s="134">
        <v>5020</v>
      </c>
      <c r="G153" s="49">
        <f>F153/(D153*E153)</f>
        <v>0.90272345552468558</v>
      </c>
      <c r="H153" s="45"/>
    </row>
    <row r="154" spans="1:8" ht="12.75" customHeight="1" x14ac:dyDescent="0.25">
      <c r="A154" s="44"/>
      <c r="B154" s="31" t="s">
        <v>187</v>
      </c>
      <c r="C154" s="13" t="s">
        <v>170</v>
      </c>
      <c r="D154" s="92">
        <v>0.04</v>
      </c>
      <c r="E154" s="239">
        <v>37073</v>
      </c>
      <c r="F154" s="134">
        <v>469</v>
      </c>
      <c r="G154" s="49">
        <f>F154/(D154*E154)</f>
        <v>0.31626790386534676</v>
      </c>
      <c r="H154" s="45"/>
    </row>
    <row r="155" spans="1:8" ht="12.75" customHeight="1" x14ac:dyDescent="0.25">
      <c r="A155" s="13"/>
      <c r="B155" s="14"/>
      <c r="C155" s="13"/>
      <c r="D155" s="95"/>
      <c r="E155" s="239"/>
      <c r="F155" s="259"/>
      <c r="G155" s="18"/>
      <c r="H155" s="45"/>
    </row>
    <row r="156" spans="1:8" ht="12.75" customHeight="1" x14ac:dyDescent="0.25">
      <c r="A156" s="44" t="s">
        <v>80</v>
      </c>
      <c r="B156" s="62" t="s">
        <v>188</v>
      </c>
      <c r="C156" s="44" t="s">
        <v>44</v>
      </c>
      <c r="D156" s="95"/>
      <c r="E156" s="239"/>
      <c r="F156" s="259"/>
      <c r="G156" s="18"/>
      <c r="H156" s="45"/>
    </row>
    <row r="157" spans="1:8" ht="12.75" customHeight="1" x14ac:dyDescent="0.25">
      <c r="A157" s="44"/>
      <c r="B157" s="120" t="s">
        <v>189</v>
      </c>
      <c r="C157" s="13" t="s">
        <v>191</v>
      </c>
      <c r="D157" s="92"/>
      <c r="E157" s="134"/>
      <c r="F157" s="134">
        <v>1322</v>
      </c>
      <c r="G157" s="49"/>
      <c r="H157" s="45"/>
    </row>
    <row r="158" spans="1:8" ht="12.75" customHeight="1" x14ac:dyDescent="0.25">
      <c r="A158" s="44"/>
      <c r="B158" s="31" t="s">
        <v>190</v>
      </c>
      <c r="C158" s="13" t="s">
        <v>191</v>
      </c>
      <c r="D158" s="92"/>
      <c r="E158" s="134"/>
      <c r="F158" s="134">
        <v>364</v>
      </c>
      <c r="G158" s="49"/>
      <c r="H158" s="45"/>
    </row>
    <row r="159" spans="1:8" ht="12.75" customHeight="1" x14ac:dyDescent="0.25">
      <c r="A159" s="44"/>
      <c r="B159" s="31" t="s">
        <v>192</v>
      </c>
      <c r="C159" s="13" t="s">
        <v>191</v>
      </c>
      <c r="D159" s="92"/>
      <c r="E159" s="134"/>
      <c r="F159" s="134">
        <v>142</v>
      </c>
      <c r="G159" s="49"/>
      <c r="H159" s="45"/>
    </row>
    <row r="160" spans="1:8" ht="12.75" customHeight="1" x14ac:dyDescent="0.25">
      <c r="A160" s="44"/>
      <c r="B160" s="120" t="s">
        <v>193</v>
      </c>
      <c r="C160" s="13" t="s">
        <v>191</v>
      </c>
      <c r="D160" s="92"/>
      <c r="E160" s="134"/>
      <c r="F160" s="134">
        <v>416</v>
      </c>
      <c r="G160" s="49"/>
      <c r="H160" s="45"/>
    </row>
    <row r="161" spans="1:8" ht="12.75" customHeight="1" x14ac:dyDescent="0.25">
      <c r="A161" s="44"/>
      <c r="B161" s="120" t="s">
        <v>194</v>
      </c>
      <c r="C161" s="13" t="s">
        <v>191</v>
      </c>
      <c r="D161" s="92"/>
      <c r="E161" s="134"/>
      <c r="F161" s="134">
        <v>288</v>
      </c>
      <c r="G161" s="49"/>
      <c r="H161" s="45"/>
    </row>
    <row r="162" spans="1:8" s="207" customFormat="1" ht="12.75" customHeight="1" x14ac:dyDescent="0.25">
      <c r="A162" s="42"/>
      <c r="B162" s="120" t="s">
        <v>284</v>
      </c>
      <c r="C162" s="13" t="s">
        <v>191</v>
      </c>
      <c r="D162" s="92"/>
      <c r="E162" s="134"/>
      <c r="F162" s="134">
        <v>2</v>
      </c>
      <c r="G162" s="49"/>
      <c r="H162" s="45"/>
    </row>
    <row r="163" spans="1:8" ht="12.75" customHeight="1" x14ac:dyDescent="0.2">
      <c r="A163" s="137"/>
      <c r="B163" s="138"/>
      <c r="C163" s="139"/>
      <c r="D163" s="140"/>
      <c r="E163" s="240"/>
      <c r="F163" s="264"/>
      <c r="G163" s="141"/>
      <c r="H163" s="142"/>
    </row>
    <row r="164" spans="1:8" ht="12.75" customHeight="1" x14ac:dyDescent="0.2">
      <c r="A164" s="143"/>
      <c r="B164" s="143"/>
      <c r="C164" s="143"/>
      <c r="D164" s="143"/>
      <c r="E164" s="241"/>
      <c r="F164" s="265"/>
      <c r="G164" s="144"/>
      <c r="H164" s="144"/>
    </row>
    <row r="165" spans="1:8" ht="12.75" customHeight="1" x14ac:dyDescent="0.2">
      <c r="A165" s="143"/>
      <c r="B165" s="143"/>
      <c r="C165" s="143"/>
      <c r="D165" s="143"/>
      <c r="E165" s="241"/>
      <c r="F165" s="265"/>
      <c r="G165" s="144"/>
      <c r="H165" s="144"/>
    </row>
    <row r="166" spans="1:8" ht="12.75" customHeight="1" x14ac:dyDescent="0.2">
      <c r="A166" s="139"/>
      <c r="B166" s="139"/>
      <c r="C166" s="139"/>
      <c r="D166" s="139"/>
      <c r="E166" s="242"/>
      <c r="F166" s="264"/>
      <c r="G166" s="145"/>
      <c r="H166" s="146"/>
    </row>
    <row r="167" spans="1:8" ht="12.75" customHeight="1" x14ac:dyDescent="0.2">
      <c r="A167" s="289" t="s">
        <v>1</v>
      </c>
      <c r="B167" s="289" t="s">
        <v>2</v>
      </c>
      <c r="C167" s="284" t="s">
        <v>3</v>
      </c>
      <c r="D167" s="277" t="s">
        <v>245</v>
      </c>
      <c r="E167" s="277" t="s">
        <v>246</v>
      </c>
      <c r="F167" s="277" t="s">
        <v>5</v>
      </c>
      <c r="G167" s="288" t="s">
        <v>6</v>
      </c>
      <c r="H167" s="286"/>
    </row>
    <row r="168" spans="1:8" ht="12.75" customHeight="1" x14ac:dyDescent="0.2">
      <c r="A168" s="278"/>
      <c r="B168" s="278"/>
      <c r="C168" s="278"/>
      <c r="D168" s="278"/>
      <c r="E168" s="282"/>
      <c r="F168" s="278"/>
      <c r="G168" s="277" t="s">
        <v>19</v>
      </c>
      <c r="H168" s="277" t="s">
        <v>21</v>
      </c>
    </row>
    <row r="169" spans="1:8" ht="12.75" customHeight="1" x14ac:dyDescent="0.2">
      <c r="A169" s="279"/>
      <c r="B169" s="279"/>
      <c r="C169" s="278"/>
      <c r="D169" s="278"/>
      <c r="E169" s="283"/>
      <c r="F169" s="278"/>
      <c r="G169" s="279"/>
      <c r="H169" s="279"/>
    </row>
    <row r="170" spans="1:8" ht="12.75" customHeight="1" x14ac:dyDescent="0.2">
      <c r="A170" s="12"/>
      <c r="B170" s="147"/>
      <c r="C170" s="148"/>
      <c r="D170" s="148"/>
      <c r="E170" s="243"/>
      <c r="F170" s="266"/>
      <c r="G170" s="149"/>
      <c r="H170" s="150"/>
    </row>
    <row r="171" spans="1:8" ht="12.75" customHeight="1" x14ac:dyDescent="0.25">
      <c r="A171" s="11"/>
      <c r="B171" s="38" t="s">
        <v>46</v>
      </c>
      <c r="C171" s="39"/>
      <c r="D171" s="116"/>
      <c r="E171" s="229"/>
      <c r="F171" s="262"/>
      <c r="G171" s="117"/>
      <c r="H171" s="60">
        <f>(H173+H176+H182+H197+H191+H206+H212+H221+H230+H236)/10</f>
        <v>0.8972961371353062</v>
      </c>
    </row>
    <row r="172" spans="1:8" ht="12.75" customHeight="1" x14ac:dyDescent="0.25">
      <c r="A172" s="44" t="s">
        <v>41</v>
      </c>
      <c r="B172" s="62" t="s">
        <v>272</v>
      </c>
      <c r="C172" s="44" t="s">
        <v>44</v>
      </c>
      <c r="D172" s="104"/>
      <c r="E172" s="238"/>
      <c r="F172" s="259"/>
      <c r="G172" s="105"/>
      <c r="H172" s="45">
        <f>G173</f>
        <v>0.96860465116279071</v>
      </c>
    </row>
    <row r="173" spans="1:8" ht="12.75" customHeight="1" x14ac:dyDescent="0.25">
      <c r="A173" s="44"/>
      <c r="B173" s="31" t="s">
        <v>273</v>
      </c>
      <c r="C173" s="13" t="s">
        <v>275</v>
      </c>
      <c r="D173" s="92">
        <v>0.5</v>
      </c>
      <c r="E173" s="239">
        <v>1720</v>
      </c>
      <c r="F173" s="134">
        <v>833</v>
      </c>
      <c r="G173" s="49">
        <f>F173/(D173*E173)</f>
        <v>0.96860465116279071</v>
      </c>
      <c r="H173" s="45"/>
    </row>
    <row r="174" spans="1:8" ht="12.75" customHeight="1" x14ac:dyDescent="0.25">
      <c r="A174" s="44"/>
      <c r="B174" s="31" t="s">
        <v>274</v>
      </c>
      <c r="C174" s="13" t="s">
        <v>276</v>
      </c>
      <c r="D174" s="92"/>
      <c r="E174" s="239"/>
      <c r="F174" s="259"/>
      <c r="G174" s="49"/>
      <c r="H174" s="45"/>
    </row>
    <row r="175" spans="1:8" s="28" customFormat="1" ht="12.75" customHeight="1" x14ac:dyDescent="0.25">
      <c r="A175" s="44"/>
      <c r="B175" s="31"/>
      <c r="C175" s="46"/>
      <c r="D175" s="151"/>
      <c r="E175" s="239"/>
      <c r="F175" s="259"/>
      <c r="G175" s="105"/>
      <c r="H175" s="45"/>
    </row>
    <row r="176" spans="1:8" s="28" customFormat="1" ht="12.75" customHeight="1" x14ac:dyDescent="0.25">
      <c r="A176" s="44" t="s">
        <v>80</v>
      </c>
      <c r="B176" s="62" t="s">
        <v>195</v>
      </c>
      <c r="C176" s="42" t="s">
        <v>44</v>
      </c>
      <c r="D176" s="151"/>
      <c r="E176" s="239"/>
      <c r="F176" s="259"/>
      <c r="G176" s="105"/>
      <c r="H176" s="45">
        <f>(G177+G178)/2</f>
        <v>0.98140302784873223</v>
      </c>
    </row>
    <row r="177" spans="1:8" s="28" customFormat="1" ht="12.75" customHeight="1" x14ac:dyDescent="0.25">
      <c r="A177" s="44"/>
      <c r="B177" s="31" t="s">
        <v>196</v>
      </c>
      <c r="C177" s="13" t="s">
        <v>123</v>
      </c>
      <c r="D177" s="92">
        <v>0.7</v>
      </c>
      <c r="E177" s="239">
        <v>48</v>
      </c>
      <c r="F177" s="134">
        <v>48</v>
      </c>
      <c r="G177" s="49">
        <f>F177/(D177*E177)</f>
        <v>1.4285714285714288</v>
      </c>
      <c r="H177" s="45"/>
    </row>
    <row r="178" spans="1:8" s="28" customFormat="1" ht="12.75" customHeight="1" x14ac:dyDescent="0.25">
      <c r="A178" s="44"/>
      <c r="B178" s="31" t="s">
        <v>197</v>
      </c>
      <c r="C178" s="13" t="s">
        <v>170</v>
      </c>
      <c r="D178" s="92">
        <v>0.8</v>
      </c>
      <c r="E178" s="239">
        <v>4586</v>
      </c>
      <c r="F178" s="134">
        <v>1960</v>
      </c>
      <c r="G178" s="49">
        <f>F178/(D178*E178)</f>
        <v>0.53423462712603575</v>
      </c>
      <c r="H178" s="45"/>
    </row>
    <row r="179" spans="1:8" s="28" customFormat="1" ht="12.75" customHeight="1" x14ac:dyDescent="0.25">
      <c r="A179" s="44"/>
      <c r="B179" s="31" t="s">
        <v>198</v>
      </c>
      <c r="C179" s="13"/>
      <c r="D179" s="95"/>
      <c r="E179" s="239"/>
      <c r="F179" s="259"/>
      <c r="G179" s="105"/>
      <c r="H179" s="45"/>
    </row>
    <row r="180" spans="1:8" ht="12.75" customHeight="1" x14ac:dyDescent="0.25">
      <c r="A180" s="134"/>
      <c r="B180" s="14"/>
      <c r="C180" s="13"/>
      <c r="D180" s="95"/>
      <c r="E180" s="239"/>
      <c r="F180" s="259"/>
      <c r="G180" s="105"/>
      <c r="H180" s="45"/>
    </row>
    <row r="181" spans="1:8" ht="12.75" customHeight="1" x14ac:dyDescent="0.25">
      <c r="A181" s="135" t="s">
        <v>83</v>
      </c>
      <c r="B181" s="55" t="s">
        <v>199</v>
      </c>
      <c r="C181" s="13"/>
      <c r="D181" s="95"/>
      <c r="E181" s="239"/>
      <c r="F181" s="259"/>
      <c r="G181" s="105"/>
      <c r="H181" s="45"/>
    </row>
    <row r="182" spans="1:8" ht="12.75" customHeight="1" x14ac:dyDescent="0.25">
      <c r="A182" s="44"/>
      <c r="B182" s="128" t="s">
        <v>200</v>
      </c>
      <c r="C182" s="44" t="s">
        <v>44</v>
      </c>
      <c r="D182" s="95"/>
      <c r="E182" s="239"/>
      <c r="F182" s="259"/>
      <c r="G182" s="105"/>
      <c r="H182" s="45">
        <f>(G184+G186+G187)/3</f>
        <v>1.692240597699642</v>
      </c>
    </row>
    <row r="183" spans="1:8" ht="12.75" customHeight="1" x14ac:dyDescent="0.25">
      <c r="A183" s="44"/>
      <c r="B183" s="152" t="s">
        <v>201</v>
      </c>
      <c r="C183" s="44"/>
      <c r="D183" s="95"/>
      <c r="E183" s="239"/>
      <c r="F183" s="259"/>
      <c r="G183" s="105"/>
      <c r="H183" s="45"/>
    </row>
    <row r="184" spans="1:8" ht="12.75" customHeight="1" x14ac:dyDescent="0.25">
      <c r="A184" s="44"/>
      <c r="B184" s="153" t="s">
        <v>202</v>
      </c>
      <c r="C184" s="13" t="s">
        <v>170</v>
      </c>
      <c r="D184" s="92">
        <v>1.4E-3</v>
      </c>
      <c r="E184" s="239">
        <v>37073</v>
      </c>
      <c r="F184" s="134">
        <v>199</v>
      </c>
      <c r="G184" s="49">
        <f>F184/(D184*E184)</f>
        <v>3.8341341985503505</v>
      </c>
      <c r="H184" s="45"/>
    </row>
    <row r="185" spans="1:8" ht="12.75" customHeight="1" x14ac:dyDescent="0.25">
      <c r="A185" s="44"/>
      <c r="B185" s="155" t="s">
        <v>203</v>
      </c>
      <c r="C185" s="13"/>
      <c r="D185" s="95"/>
      <c r="E185" s="239"/>
      <c r="F185" s="259"/>
      <c r="G185" s="105"/>
      <c r="H185" s="45"/>
    </row>
    <row r="186" spans="1:8" ht="12.75" customHeight="1" x14ac:dyDescent="0.25">
      <c r="A186" s="42"/>
      <c r="B186" s="120" t="s">
        <v>204</v>
      </c>
      <c r="C186" s="134" t="s">
        <v>170</v>
      </c>
      <c r="D186" s="92">
        <v>0.05</v>
      </c>
      <c r="E186" s="239">
        <v>3809</v>
      </c>
      <c r="F186" s="134">
        <v>73</v>
      </c>
      <c r="G186" s="49">
        <f>F186/(D186*E186)</f>
        <v>0.38330270412181672</v>
      </c>
      <c r="H186" s="45"/>
    </row>
    <row r="187" spans="1:8" ht="12.75" customHeight="1" x14ac:dyDescent="0.25">
      <c r="A187" s="42"/>
      <c r="B187" s="47" t="s">
        <v>205</v>
      </c>
      <c r="C187" s="13" t="s">
        <v>170</v>
      </c>
      <c r="D187" s="92">
        <v>0.6</v>
      </c>
      <c r="E187" s="239">
        <v>289</v>
      </c>
      <c r="F187" s="134">
        <v>149</v>
      </c>
      <c r="G187" s="49">
        <f>F187/(D187*E187)</f>
        <v>0.85928489042675893</v>
      </c>
      <c r="H187" s="45"/>
    </row>
    <row r="188" spans="1:8" ht="12.75" customHeight="1" x14ac:dyDescent="0.25">
      <c r="A188" s="135"/>
      <c r="B188" s="33" t="s">
        <v>277</v>
      </c>
      <c r="C188" s="13" t="s">
        <v>170</v>
      </c>
      <c r="D188" s="156">
        <v>0</v>
      </c>
      <c r="E188" s="239">
        <v>289</v>
      </c>
      <c r="F188" s="134">
        <v>0</v>
      </c>
      <c r="G188" s="49">
        <v>0</v>
      </c>
      <c r="H188" s="45"/>
    </row>
    <row r="189" spans="1:8" ht="12.75" customHeight="1" x14ac:dyDescent="0.25">
      <c r="A189" s="135"/>
      <c r="B189" s="14"/>
      <c r="C189" s="13"/>
      <c r="D189" s="95"/>
      <c r="E189" s="239"/>
      <c r="F189" s="257"/>
      <c r="G189" s="157"/>
      <c r="H189" s="45"/>
    </row>
    <row r="190" spans="1:8" ht="12.75" customHeight="1" x14ac:dyDescent="0.25">
      <c r="A190" s="42"/>
      <c r="B190" s="51" t="s">
        <v>206</v>
      </c>
      <c r="C190" s="42" t="s">
        <v>44</v>
      </c>
      <c r="D190" s="95"/>
      <c r="E190" s="239"/>
      <c r="F190" s="257"/>
      <c r="G190" s="157"/>
      <c r="H190" s="45"/>
    </row>
    <row r="191" spans="1:8" ht="12.75" customHeight="1" x14ac:dyDescent="0.25">
      <c r="A191" s="42"/>
      <c r="B191" s="51" t="s">
        <v>207</v>
      </c>
      <c r="C191" s="42"/>
      <c r="D191" s="95"/>
      <c r="E191" s="239"/>
      <c r="F191" s="257"/>
      <c r="G191" s="157"/>
      <c r="H191" s="45">
        <f>G192</f>
        <v>0.56257735438622802</v>
      </c>
    </row>
    <row r="192" spans="1:8" ht="12.75" customHeight="1" x14ac:dyDescent="0.25">
      <c r="A192" s="42"/>
      <c r="B192" s="53" t="s">
        <v>208</v>
      </c>
      <c r="C192" s="46" t="s">
        <v>170</v>
      </c>
      <c r="D192" s="154">
        <v>7.0000000000000007E-2</v>
      </c>
      <c r="E192" s="244">
        <v>3809</v>
      </c>
      <c r="F192" s="1">
        <v>150</v>
      </c>
      <c r="G192" s="49">
        <f>F192/(D192*E192)</f>
        <v>0.56257735438622802</v>
      </c>
      <c r="H192" s="45"/>
    </row>
    <row r="193" spans="1:8" ht="12.75" customHeight="1" x14ac:dyDescent="0.25">
      <c r="A193" s="42"/>
      <c r="B193" s="47" t="s">
        <v>209</v>
      </c>
      <c r="C193" s="46"/>
      <c r="D193" s="95"/>
      <c r="E193" s="244"/>
      <c r="F193" s="267"/>
      <c r="G193" s="157"/>
      <c r="H193" s="45"/>
    </row>
    <row r="194" spans="1:8" ht="17.25" customHeight="1" x14ac:dyDescent="0.25">
      <c r="A194" s="135"/>
      <c r="B194" s="120" t="s">
        <v>279</v>
      </c>
      <c r="C194" s="46" t="s">
        <v>170</v>
      </c>
      <c r="D194" s="156">
        <v>0.05</v>
      </c>
      <c r="E194" s="239">
        <v>0</v>
      </c>
      <c r="F194" s="18">
        <v>0</v>
      </c>
      <c r="G194" s="49">
        <v>0</v>
      </c>
      <c r="H194" s="45"/>
    </row>
    <row r="195" spans="1:8" ht="12.75" customHeight="1" x14ac:dyDescent="0.25">
      <c r="A195" s="135"/>
      <c r="B195" s="4" t="s">
        <v>278</v>
      </c>
      <c r="C195" s="46" t="s">
        <v>170</v>
      </c>
      <c r="D195" s="156">
        <v>0</v>
      </c>
      <c r="E195" s="239">
        <v>0</v>
      </c>
      <c r="F195" s="18">
        <v>0</v>
      </c>
      <c r="G195" s="49">
        <v>0</v>
      </c>
      <c r="H195" s="45"/>
    </row>
    <row r="196" spans="1:8" ht="12.75" customHeight="1" x14ac:dyDescent="0.25">
      <c r="A196" s="135"/>
      <c r="B196" s="14"/>
      <c r="C196" s="46"/>
      <c r="D196" s="95"/>
      <c r="E196" s="239"/>
      <c r="F196" s="257"/>
      <c r="G196" s="157"/>
      <c r="H196" s="45"/>
    </row>
    <row r="197" spans="1:8" ht="12.75" customHeight="1" x14ac:dyDescent="0.25">
      <c r="A197" s="42" t="s">
        <v>90</v>
      </c>
      <c r="B197" s="41" t="s">
        <v>210</v>
      </c>
      <c r="C197" s="42" t="s">
        <v>44</v>
      </c>
      <c r="D197" s="95"/>
      <c r="E197" s="239"/>
      <c r="F197" s="257"/>
      <c r="G197" s="157"/>
      <c r="H197" s="45">
        <f>(G199+G201+G202+G203)/4</f>
        <v>0.80434782608695654</v>
      </c>
    </row>
    <row r="198" spans="1:8" ht="12.75" customHeight="1" x14ac:dyDescent="0.25">
      <c r="A198" s="42"/>
      <c r="B198" s="174" t="s">
        <v>211</v>
      </c>
      <c r="C198" s="46" t="s">
        <v>123</v>
      </c>
      <c r="D198" s="95"/>
      <c r="E198" s="239"/>
      <c r="F198" s="257"/>
      <c r="G198" s="157"/>
      <c r="H198" s="45"/>
    </row>
    <row r="199" spans="1:8" ht="12.75" customHeight="1" x14ac:dyDescent="0.25">
      <c r="A199" s="42"/>
      <c r="B199" s="47" t="s">
        <v>212</v>
      </c>
      <c r="C199" s="46"/>
      <c r="D199" s="156">
        <v>1</v>
      </c>
      <c r="E199" s="239">
        <v>46</v>
      </c>
      <c r="F199" s="18">
        <v>10</v>
      </c>
      <c r="G199" s="49">
        <f>F199/(D199*E199)</f>
        <v>0.21739130434782608</v>
      </c>
      <c r="H199" s="45"/>
    </row>
    <row r="200" spans="1:8" ht="12.75" customHeight="1" x14ac:dyDescent="0.25">
      <c r="A200" s="42"/>
      <c r="B200" s="31" t="s">
        <v>213</v>
      </c>
      <c r="C200" s="18" t="s">
        <v>170</v>
      </c>
      <c r="D200" s="95"/>
      <c r="E200" s="239"/>
      <c r="F200" s="257"/>
      <c r="G200" s="157"/>
      <c r="H200" s="45"/>
    </row>
    <row r="201" spans="1:8" ht="12.75" customHeight="1" x14ac:dyDescent="0.25">
      <c r="A201" s="44"/>
      <c r="B201" s="31" t="s">
        <v>214</v>
      </c>
      <c r="C201" s="13"/>
      <c r="D201" s="156">
        <v>1</v>
      </c>
      <c r="E201" s="239">
        <v>819</v>
      </c>
      <c r="F201" s="18">
        <v>819</v>
      </c>
      <c r="G201" s="49">
        <f>F201/(D201*E201)</f>
        <v>1</v>
      </c>
      <c r="H201" s="45"/>
    </row>
    <row r="202" spans="1:8" ht="12.75" customHeight="1" x14ac:dyDescent="0.25">
      <c r="A202" s="44"/>
      <c r="B202" s="31" t="s">
        <v>215</v>
      </c>
      <c r="C202" s="13" t="s">
        <v>170</v>
      </c>
      <c r="D202" s="156">
        <v>1</v>
      </c>
      <c r="E202" s="239">
        <v>64</v>
      </c>
      <c r="F202" s="18">
        <v>64</v>
      </c>
      <c r="G202" s="49">
        <f>F202/(D202*E202)</f>
        <v>1</v>
      </c>
      <c r="H202" s="45"/>
    </row>
    <row r="203" spans="1:8" ht="12.75" customHeight="1" x14ac:dyDescent="0.25">
      <c r="A203" s="44"/>
      <c r="B203" s="31" t="s">
        <v>216</v>
      </c>
      <c r="C203" s="13" t="s">
        <v>170</v>
      </c>
      <c r="D203" s="156">
        <v>1</v>
      </c>
      <c r="E203" s="239">
        <v>1378</v>
      </c>
      <c r="F203" s="18">
        <v>1378</v>
      </c>
      <c r="G203" s="49">
        <f>F203/(D203*E203)</f>
        <v>1</v>
      </c>
      <c r="H203" s="45"/>
    </row>
    <row r="204" spans="1:8" ht="12.75" customHeight="1" x14ac:dyDescent="0.25">
      <c r="A204" s="44"/>
      <c r="B204" s="31" t="s">
        <v>217</v>
      </c>
      <c r="C204" s="13"/>
      <c r="D204" s="95"/>
      <c r="E204" s="239"/>
      <c r="F204" s="257"/>
      <c r="G204" s="114"/>
      <c r="H204" s="136"/>
    </row>
    <row r="205" spans="1:8" ht="12.75" customHeight="1" x14ac:dyDescent="0.25">
      <c r="A205" s="44"/>
      <c r="B205" s="155"/>
      <c r="C205" s="13"/>
      <c r="D205" s="95"/>
      <c r="E205" s="239"/>
      <c r="F205" s="259"/>
      <c r="G205" s="105"/>
      <c r="H205" s="45"/>
    </row>
    <row r="206" spans="1:8" ht="12.75" customHeight="1" x14ac:dyDescent="0.25">
      <c r="A206" s="44" t="s">
        <v>132</v>
      </c>
      <c r="B206" s="158" t="s">
        <v>218</v>
      </c>
      <c r="C206" s="44" t="s">
        <v>44</v>
      </c>
      <c r="D206" s="95"/>
      <c r="E206" s="239"/>
      <c r="F206" s="259"/>
      <c r="G206" s="105"/>
      <c r="H206" s="45">
        <f>(G208)/1</f>
        <v>1.3333333333333333</v>
      </c>
    </row>
    <row r="207" spans="1:8" ht="12.75" customHeight="1" x14ac:dyDescent="0.25">
      <c r="A207" s="44"/>
      <c r="B207" s="155" t="s">
        <v>280</v>
      </c>
      <c r="C207" s="13" t="s">
        <v>170</v>
      </c>
      <c r="D207" s="156">
        <v>0</v>
      </c>
      <c r="E207" s="239">
        <v>37073</v>
      </c>
      <c r="F207" s="259">
        <v>0</v>
      </c>
      <c r="G207" s="159">
        <v>0</v>
      </c>
      <c r="H207" s="45"/>
    </row>
    <row r="208" spans="1:8" ht="12.75" customHeight="1" x14ac:dyDescent="0.25">
      <c r="A208" s="44"/>
      <c r="B208" s="155" t="s">
        <v>219</v>
      </c>
      <c r="C208" s="13" t="s">
        <v>123</v>
      </c>
      <c r="D208" s="92">
        <v>0.75</v>
      </c>
      <c r="E208" s="239">
        <v>92</v>
      </c>
      <c r="F208" s="134">
        <v>92</v>
      </c>
      <c r="G208" s="49">
        <f>F208/(D208*E208)</f>
        <v>1.3333333333333333</v>
      </c>
      <c r="H208" s="45"/>
    </row>
    <row r="209" spans="1:8" ht="12.75" customHeight="1" x14ac:dyDescent="0.25">
      <c r="A209" s="44"/>
      <c r="B209" s="155" t="s">
        <v>220</v>
      </c>
      <c r="C209" s="13" t="s">
        <v>170</v>
      </c>
      <c r="D209" s="156">
        <v>0</v>
      </c>
      <c r="E209" s="239"/>
      <c r="F209" s="134">
        <v>0</v>
      </c>
      <c r="G209" s="160">
        <v>0</v>
      </c>
      <c r="H209" s="45"/>
    </row>
    <row r="210" spans="1:8" s="29" customFormat="1" ht="12.75" customHeight="1" x14ac:dyDescent="0.25">
      <c r="A210" s="44"/>
      <c r="B210" s="155" t="s">
        <v>281</v>
      </c>
      <c r="C210" s="13" t="s">
        <v>170</v>
      </c>
      <c r="D210" s="156">
        <v>0</v>
      </c>
      <c r="E210" s="239">
        <v>0</v>
      </c>
      <c r="F210" s="134">
        <v>0</v>
      </c>
      <c r="G210" s="160">
        <v>0</v>
      </c>
      <c r="H210" s="45"/>
    </row>
    <row r="211" spans="1:8" ht="12.75" customHeight="1" x14ac:dyDescent="0.25">
      <c r="A211" s="32"/>
      <c r="B211" s="14"/>
      <c r="C211" s="13"/>
      <c r="D211" s="95"/>
      <c r="E211" s="239"/>
      <c r="F211" s="259"/>
      <c r="G211" s="105"/>
      <c r="H211" s="45"/>
    </row>
    <row r="212" spans="1:8" ht="12.75" customHeight="1" x14ac:dyDescent="0.25">
      <c r="A212" s="44" t="s">
        <v>136</v>
      </c>
      <c r="B212" s="158" t="s">
        <v>221</v>
      </c>
      <c r="C212" s="42" t="s">
        <v>44</v>
      </c>
      <c r="D212" s="95"/>
      <c r="E212" s="239"/>
      <c r="F212" s="259"/>
      <c r="G212" s="105"/>
      <c r="H212" s="45">
        <f>(G213+G214+G215+G216+G217+G218+G219)/7</f>
        <v>1.0459720275924682</v>
      </c>
    </row>
    <row r="213" spans="1:8" ht="12.75" customHeight="1" x14ac:dyDescent="0.25">
      <c r="A213" s="44"/>
      <c r="B213" s="155" t="s">
        <v>222</v>
      </c>
      <c r="C213" s="46" t="s">
        <v>223</v>
      </c>
      <c r="D213" s="92">
        <v>0.5</v>
      </c>
      <c r="E213" s="239">
        <v>47</v>
      </c>
      <c r="F213" s="134">
        <v>24</v>
      </c>
      <c r="G213" s="49">
        <f t="shared" ref="G213:G219" si="1">F213/(D213*E213)</f>
        <v>1.0212765957446808</v>
      </c>
      <c r="H213" s="45"/>
    </row>
    <row r="214" spans="1:8" ht="12.75" customHeight="1" x14ac:dyDescent="0.25">
      <c r="A214" s="44"/>
      <c r="B214" s="155" t="s">
        <v>224</v>
      </c>
      <c r="C214" s="13" t="s">
        <v>225</v>
      </c>
      <c r="D214" s="92">
        <v>1</v>
      </c>
      <c r="E214" s="239">
        <v>22</v>
      </c>
      <c r="F214" s="134">
        <v>22</v>
      </c>
      <c r="G214" s="49">
        <f t="shared" si="1"/>
        <v>1</v>
      </c>
      <c r="H214" s="45"/>
    </row>
    <row r="215" spans="1:8" ht="12.75" customHeight="1" x14ac:dyDescent="0.25">
      <c r="A215" s="44"/>
      <c r="B215" s="155" t="s">
        <v>226</v>
      </c>
      <c r="C215" s="13" t="s">
        <v>227</v>
      </c>
      <c r="D215" s="92">
        <v>0.8</v>
      </c>
      <c r="E215" s="239">
        <v>15</v>
      </c>
      <c r="F215" s="134">
        <v>15</v>
      </c>
      <c r="G215" s="49">
        <f t="shared" si="1"/>
        <v>1.25</v>
      </c>
      <c r="H215" s="45"/>
    </row>
    <row r="216" spans="1:8" ht="12.75" customHeight="1" x14ac:dyDescent="0.25">
      <c r="A216" s="44"/>
      <c r="B216" s="155" t="s">
        <v>228</v>
      </c>
      <c r="C216" s="13" t="s">
        <v>227</v>
      </c>
      <c r="D216" s="92">
        <v>0.8</v>
      </c>
      <c r="E216" s="239">
        <v>15</v>
      </c>
      <c r="F216" s="134">
        <v>15</v>
      </c>
      <c r="G216" s="49">
        <f t="shared" si="1"/>
        <v>1.25</v>
      </c>
      <c r="H216" s="45"/>
    </row>
    <row r="217" spans="1:8" ht="12.75" customHeight="1" x14ac:dyDescent="0.25">
      <c r="A217" s="44"/>
      <c r="B217" s="155" t="s">
        <v>229</v>
      </c>
      <c r="C217" s="13" t="s">
        <v>170</v>
      </c>
      <c r="D217" s="92">
        <v>0.8</v>
      </c>
      <c r="E217" s="239">
        <v>1232</v>
      </c>
      <c r="F217" s="134">
        <v>789</v>
      </c>
      <c r="G217" s="79">
        <f t="shared" si="1"/>
        <v>0.80052759740259738</v>
      </c>
      <c r="H217" s="45"/>
    </row>
    <row r="218" spans="1:8" ht="12.75" customHeight="1" x14ac:dyDescent="0.25">
      <c r="A218" s="44"/>
      <c r="B218" s="155" t="s">
        <v>230</v>
      </c>
      <c r="C218" s="13" t="s">
        <v>231</v>
      </c>
      <c r="D218" s="92">
        <v>1</v>
      </c>
      <c r="E218" s="239">
        <v>299</v>
      </c>
      <c r="F218" s="134">
        <v>299</v>
      </c>
      <c r="G218" s="49">
        <f t="shared" si="1"/>
        <v>1</v>
      </c>
      <c r="H218" s="45"/>
    </row>
    <row r="219" spans="1:8" ht="12.75" customHeight="1" x14ac:dyDescent="0.25">
      <c r="A219" s="44"/>
      <c r="B219" s="155" t="s">
        <v>232</v>
      </c>
      <c r="C219" s="13" t="s">
        <v>233</v>
      </c>
      <c r="D219" s="92">
        <v>1</v>
      </c>
      <c r="E219" s="239">
        <v>533</v>
      </c>
      <c r="F219" s="134">
        <v>533</v>
      </c>
      <c r="G219" s="49">
        <f t="shared" si="1"/>
        <v>1</v>
      </c>
      <c r="H219" s="45"/>
    </row>
    <row r="220" spans="1:8" ht="12.75" customHeight="1" x14ac:dyDescent="0.25">
      <c r="A220" s="44"/>
      <c r="B220" s="155"/>
      <c r="C220" s="13"/>
      <c r="D220" s="95"/>
      <c r="E220" s="239"/>
      <c r="F220" s="259"/>
      <c r="G220" s="105"/>
      <c r="H220" s="45"/>
    </row>
    <row r="221" spans="1:8" ht="12.75" customHeight="1" x14ac:dyDescent="0.25">
      <c r="A221" s="42" t="s">
        <v>181</v>
      </c>
      <c r="B221" s="41" t="s">
        <v>234</v>
      </c>
      <c r="C221" s="42" t="s">
        <v>44</v>
      </c>
      <c r="D221" s="95"/>
      <c r="E221" s="239"/>
      <c r="F221" s="259"/>
      <c r="G221" s="105"/>
      <c r="H221" s="45">
        <f>(G222+G223+G224)/3</f>
        <v>0.61851211072664347</v>
      </c>
    </row>
    <row r="222" spans="1:8" ht="12.75" customHeight="1" x14ac:dyDescent="0.25">
      <c r="A222" s="42"/>
      <c r="B222" s="47" t="s">
        <v>235</v>
      </c>
      <c r="C222" s="46" t="s">
        <v>236</v>
      </c>
      <c r="D222" s="92">
        <v>0.8</v>
      </c>
      <c r="E222" s="239">
        <v>289</v>
      </c>
      <c r="F222" s="134">
        <v>125</v>
      </c>
      <c r="G222" s="49">
        <f>F222/(D222*E222)</f>
        <v>0.54065743944636679</v>
      </c>
      <c r="H222" s="45"/>
    </row>
    <row r="223" spans="1:8" ht="12.75" customHeight="1" x14ac:dyDescent="0.25">
      <c r="A223" s="42"/>
      <c r="B223" s="47" t="s">
        <v>237</v>
      </c>
      <c r="C223" s="46" t="s">
        <v>123</v>
      </c>
      <c r="D223" s="92">
        <v>0.8</v>
      </c>
      <c r="E223" s="239">
        <v>96</v>
      </c>
      <c r="F223" s="134">
        <v>96</v>
      </c>
      <c r="G223" s="49">
        <f>F223/(D223*E223)</f>
        <v>1.2499999999999998</v>
      </c>
      <c r="H223" s="45"/>
    </row>
    <row r="224" spans="1:8" s="207" customFormat="1" ht="12.75" customHeight="1" x14ac:dyDescent="0.25">
      <c r="A224" s="42"/>
      <c r="B224" s="209" t="s">
        <v>285</v>
      </c>
      <c r="C224" s="46" t="s">
        <v>286</v>
      </c>
      <c r="D224" s="92">
        <v>0.8</v>
      </c>
      <c r="E224" s="239">
        <v>289</v>
      </c>
      <c r="F224" s="134">
        <v>15</v>
      </c>
      <c r="G224" s="49">
        <f>F224/(D224*E224)</f>
        <v>6.4878892733564009E-2</v>
      </c>
      <c r="H224" s="45"/>
    </row>
    <row r="225" spans="1:8" ht="12.75" customHeight="1" x14ac:dyDescent="0.25">
      <c r="A225" s="44"/>
      <c r="B225" s="14"/>
      <c r="C225" s="14"/>
      <c r="D225" s="18"/>
      <c r="E225" s="220"/>
      <c r="F225" s="256"/>
      <c r="G225" s="105"/>
      <c r="H225" s="114"/>
    </row>
    <row r="226" spans="1:8" ht="12.75" customHeight="1" x14ac:dyDescent="0.2">
      <c r="A226" s="284" t="s">
        <v>1</v>
      </c>
      <c r="B226" s="284" t="s">
        <v>2</v>
      </c>
      <c r="C226" s="284" t="s">
        <v>3</v>
      </c>
      <c r="D226" s="277" t="s">
        <v>245</v>
      </c>
      <c r="E226" s="277" t="s">
        <v>246</v>
      </c>
      <c r="F226" s="277" t="s">
        <v>5</v>
      </c>
      <c r="G226" s="288" t="s">
        <v>6</v>
      </c>
      <c r="H226" s="286"/>
    </row>
    <row r="227" spans="1:8" ht="12.75" customHeight="1" x14ac:dyDescent="0.2">
      <c r="A227" s="278"/>
      <c r="B227" s="278"/>
      <c r="C227" s="278"/>
      <c r="D227" s="278"/>
      <c r="E227" s="282"/>
      <c r="F227" s="278"/>
      <c r="G227" s="277" t="s">
        <v>19</v>
      </c>
      <c r="H227" s="277" t="s">
        <v>21</v>
      </c>
    </row>
    <row r="228" spans="1:8" ht="12.75" customHeight="1" x14ac:dyDescent="0.2">
      <c r="A228" s="279"/>
      <c r="B228" s="279"/>
      <c r="C228" s="279"/>
      <c r="D228" s="279"/>
      <c r="E228" s="283"/>
      <c r="F228" s="279"/>
      <c r="G228" s="279"/>
      <c r="H228" s="279"/>
    </row>
    <row r="229" spans="1:8" ht="12.75" customHeight="1" x14ac:dyDescent="0.25">
      <c r="A229" s="32"/>
      <c r="B229" s="31"/>
      <c r="C229" s="14"/>
      <c r="D229" s="13"/>
      <c r="E229" s="245"/>
      <c r="F229" s="257"/>
      <c r="G229" s="114"/>
      <c r="H229" s="114"/>
    </row>
    <row r="230" spans="1:8" ht="12.75" customHeight="1" x14ac:dyDescent="0.25">
      <c r="A230" s="44" t="s">
        <v>181</v>
      </c>
      <c r="B230" s="41" t="s">
        <v>238</v>
      </c>
      <c r="C230" s="42" t="s">
        <v>44</v>
      </c>
      <c r="D230" s="42"/>
      <c r="E230" s="228"/>
      <c r="F230" s="261"/>
      <c r="G230" s="162"/>
      <c r="H230" s="106">
        <f>(G231+G234+G233)/3</f>
        <v>0.934575093679057</v>
      </c>
    </row>
    <row r="231" spans="1:8" ht="12.75" customHeight="1" x14ac:dyDescent="0.25">
      <c r="A231" s="42"/>
      <c r="B231" s="53" t="s">
        <v>239</v>
      </c>
      <c r="C231" s="46" t="s">
        <v>236</v>
      </c>
      <c r="D231" s="48">
        <v>1</v>
      </c>
      <c r="E231" s="216">
        <v>12187</v>
      </c>
      <c r="F231" s="246">
        <v>9795</v>
      </c>
      <c r="G231" s="49">
        <f>F231/(D231*E231)</f>
        <v>0.80372528103717078</v>
      </c>
      <c r="H231" s="114"/>
    </row>
    <row r="232" spans="1:8" ht="12.75" customHeight="1" x14ac:dyDescent="0.25">
      <c r="A232" s="42"/>
      <c r="B232" s="53" t="s">
        <v>282</v>
      </c>
      <c r="C232" s="46" t="s">
        <v>170</v>
      </c>
      <c r="D232" s="48">
        <v>0</v>
      </c>
      <c r="E232" s="217"/>
      <c r="F232" s="46">
        <v>76</v>
      </c>
      <c r="G232" s="49"/>
      <c r="H232" s="114"/>
    </row>
    <row r="233" spans="1:8" ht="12.75" customHeight="1" x14ac:dyDescent="0.2">
      <c r="A233" s="46"/>
      <c r="B233" s="47" t="s">
        <v>240</v>
      </c>
      <c r="C233" s="46" t="s">
        <v>170</v>
      </c>
      <c r="D233" s="48">
        <v>1</v>
      </c>
      <c r="E233" s="217">
        <v>61</v>
      </c>
      <c r="F233" s="46">
        <v>61</v>
      </c>
      <c r="G233" s="49">
        <f>F233/(D233*E233)</f>
        <v>1</v>
      </c>
      <c r="H233" s="114"/>
    </row>
    <row r="234" spans="1:8" s="29" customFormat="1" ht="12.75" customHeight="1" x14ac:dyDescent="0.2">
      <c r="A234" s="46"/>
      <c r="B234" s="47" t="s">
        <v>283</v>
      </c>
      <c r="C234" s="46" t="s">
        <v>170</v>
      </c>
      <c r="D234" s="48">
        <v>1</v>
      </c>
      <c r="E234" s="217">
        <v>10</v>
      </c>
      <c r="F234" s="46">
        <v>10</v>
      </c>
      <c r="G234" s="49">
        <f>F234/(D234*E234)</f>
        <v>1</v>
      </c>
      <c r="H234" s="114"/>
    </row>
    <row r="235" spans="1:8" ht="12.75" customHeight="1" x14ac:dyDescent="0.2">
      <c r="A235" s="46"/>
      <c r="B235" s="47"/>
      <c r="C235" s="13"/>
      <c r="D235" s="134"/>
      <c r="E235" s="222"/>
      <c r="F235" s="256"/>
      <c r="G235" s="114"/>
      <c r="H235" s="114"/>
    </row>
    <row r="236" spans="1:8" ht="12.75" customHeight="1" x14ac:dyDescent="0.25">
      <c r="A236" s="135" t="s">
        <v>140</v>
      </c>
      <c r="B236" s="158" t="s">
        <v>241</v>
      </c>
      <c r="C236" s="42" t="s">
        <v>44</v>
      </c>
      <c r="D236" s="42"/>
      <c r="E236" s="43"/>
      <c r="F236" s="254"/>
      <c r="G236" s="52"/>
      <c r="H236" s="106">
        <f>G237</f>
        <v>1</v>
      </c>
    </row>
    <row r="237" spans="1:8" ht="12.75" customHeight="1" x14ac:dyDescent="0.2">
      <c r="A237" s="13"/>
      <c r="B237" s="155" t="s">
        <v>242</v>
      </c>
      <c r="C237" s="13" t="s">
        <v>243</v>
      </c>
      <c r="D237" s="159">
        <v>1</v>
      </c>
      <c r="E237" s="219">
        <v>1</v>
      </c>
      <c r="F237" s="13">
        <v>1</v>
      </c>
      <c r="G237" s="163">
        <f>F237/E237</f>
        <v>1</v>
      </c>
      <c r="H237" s="114"/>
    </row>
    <row r="238" spans="1:8" ht="12.75" customHeight="1" x14ac:dyDescent="0.2">
      <c r="A238" s="13"/>
      <c r="B238" s="164" t="s">
        <v>308</v>
      </c>
      <c r="C238" s="65" t="s">
        <v>170</v>
      </c>
      <c r="D238" s="13"/>
      <c r="E238" s="219"/>
      <c r="F238" s="256"/>
      <c r="G238" s="163"/>
      <c r="H238" s="114"/>
    </row>
    <row r="239" spans="1:8" ht="12.75" customHeight="1" x14ac:dyDescent="0.2">
      <c r="A239" s="98"/>
      <c r="B239" s="165"/>
      <c r="C239" s="122"/>
      <c r="D239" s="98"/>
      <c r="E239" s="247"/>
      <c r="F239" s="263"/>
      <c r="G239" s="99"/>
      <c r="H239" s="99"/>
    </row>
    <row r="240" spans="1:8" ht="12.75" customHeight="1" x14ac:dyDescent="0.2">
      <c r="A240" s="18"/>
      <c r="B240" s="14"/>
      <c r="C240" s="14"/>
      <c r="D240" s="18"/>
      <c r="E240" s="18"/>
      <c r="F240" s="18"/>
      <c r="G240" s="105"/>
      <c r="H240" s="105"/>
    </row>
    <row r="241" spans="1:8" ht="15.75" customHeight="1" x14ac:dyDescent="0.2">
      <c r="A241" s="33"/>
      <c r="B241" s="33"/>
      <c r="C241" s="33"/>
      <c r="D241" s="33"/>
      <c r="E241" s="33"/>
      <c r="F241" s="251" t="s">
        <v>326</v>
      </c>
      <c r="G241" s="33"/>
      <c r="H241" s="33"/>
    </row>
    <row r="242" spans="1:8" ht="15.75" customHeight="1" x14ac:dyDescent="0.2">
      <c r="A242" s="33"/>
      <c r="B242" s="33"/>
      <c r="C242" s="33"/>
      <c r="D242" s="33"/>
      <c r="E242" s="33"/>
      <c r="F242" s="214"/>
      <c r="G242" s="33"/>
      <c r="H242" s="33"/>
    </row>
    <row r="243" spans="1:8" ht="15.75" customHeight="1" x14ac:dyDescent="0.2">
      <c r="A243" s="33"/>
      <c r="B243" s="33"/>
      <c r="C243" s="33"/>
      <c r="D243" s="33"/>
      <c r="E243" s="33"/>
      <c r="F243" s="214"/>
      <c r="G243" s="33"/>
      <c r="H243" s="33"/>
    </row>
    <row r="244" spans="1:8" ht="15.75" customHeight="1" x14ac:dyDescent="0.2">
      <c r="A244" s="33"/>
      <c r="B244" s="33"/>
      <c r="C244" s="33"/>
      <c r="D244" s="33"/>
      <c r="E244" s="33"/>
      <c r="F244" s="214"/>
      <c r="G244" s="33"/>
      <c r="H244" s="33"/>
    </row>
    <row r="245" spans="1:8" ht="15.75" customHeight="1" x14ac:dyDescent="0.2">
      <c r="A245" s="33"/>
      <c r="B245" s="33"/>
      <c r="C245" s="33"/>
      <c r="D245" s="33"/>
      <c r="E245" s="33"/>
      <c r="F245" s="214" t="s">
        <v>312</v>
      </c>
      <c r="G245" s="33"/>
      <c r="H245" s="33"/>
    </row>
    <row r="246" spans="1:8" ht="15.75" customHeight="1" x14ac:dyDescent="0.2">
      <c r="A246" s="33"/>
      <c r="B246" s="33"/>
      <c r="C246" s="33"/>
      <c r="D246" s="33"/>
      <c r="E246" s="33"/>
      <c r="F246" s="214" t="s">
        <v>313</v>
      </c>
      <c r="G246" s="33"/>
      <c r="H246" s="33"/>
    </row>
  </sheetData>
  <mergeCells count="55">
    <mergeCell ref="A1:H1"/>
    <mergeCell ref="A122:A124"/>
    <mergeCell ref="G123:G124"/>
    <mergeCell ref="H123:H124"/>
    <mergeCell ref="G122:H122"/>
    <mergeCell ref="F82:F84"/>
    <mergeCell ref="D82:D84"/>
    <mergeCell ref="H83:H84"/>
    <mergeCell ref="G82:H82"/>
    <mergeCell ref="B82:B84"/>
    <mergeCell ref="C82:C84"/>
    <mergeCell ref="E122:E124"/>
    <mergeCell ref="A82:A84"/>
    <mergeCell ref="G83:G84"/>
    <mergeCell ref="E82:E84"/>
    <mergeCell ref="F122:F124"/>
    <mergeCell ref="D122:D124"/>
    <mergeCell ref="B226:B228"/>
    <mergeCell ref="A226:A228"/>
    <mergeCell ref="A167:A169"/>
    <mergeCell ref="C122:C124"/>
    <mergeCell ref="E167:E169"/>
    <mergeCell ref="E226:E228"/>
    <mergeCell ref="C226:C228"/>
    <mergeCell ref="B167:B169"/>
    <mergeCell ref="C167:C169"/>
    <mergeCell ref="B122:B124"/>
    <mergeCell ref="H227:H228"/>
    <mergeCell ref="G226:H226"/>
    <mergeCell ref="F226:F228"/>
    <mergeCell ref="D226:D228"/>
    <mergeCell ref="G227:G228"/>
    <mergeCell ref="H168:H169"/>
    <mergeCell ref="G168:G169"/>
    <mergeCell ref="F167:F169"/>
    <mergeCell ref="D167:D169"/>
    <mergeCell ref="G167:H167"/>
    <mergeCell ref="A45:A47"/>
    <mergeCell ref="B45:B47"/>
    <mergeCell ref="G46:G47"/>
    <mergeCell ref="H46:H47"/>
    <mergeCell ref="H4:H5"/>
    <mergeCell ref="G45:H45"/>
    <mergeCell ref="F3:F5"/>
    <mergeCell ref="D3:D5"/>
    <mergeCell ref="B3:B5"/>
    <mergeCell ref="A3:A5"/>
    <mergeCell ref="C3:C5"/>
    <mergeCell ref="G4:G5"/>
    <mergeCell ref="G3:H3"/>
    <mergeCell ref="F45:F47"/>
    <mergeCell ref="D45:D47"/>
    <mergeCell ref="C45:C47"/>
    <mergeCell ref="E3:E5"/>
    <mergeCell ref="E45:E47"/>
  </mergeCells>
  <pageMargins left="0.70866141732283472" right="0.70866141732283472" top="0.74803149606299213" bottom="0.74803149606299213" header="0.31496062992125984" footer="0.31496062992125984"/>
  <pageSetup paperSize="14" scale="81" orientation="landscape" r:id="rId1"/>
  <rowBreaks count="5" manualBreakCount="5">
    <brk id="44" max="16383" man="1"/>
    <brk id="81" max="16383" man="1"/>
    <brk id="121" max="16383" man="1"/>
    <brk id="165" max="16383" man="1"/>
    <brk id="21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view="pageBreakPreview" topLeftCell="A10" zoomScaleNormal="100" zoomScaleSheetLayoutView="100" workbookViewId="0">
      <selection activeCell="H14" sqref="H14"/>
    </sheetView>
  </sheetViews>
  <sheetFormatPr defaultColWidth="17.28515625" defaultRowHeight="15.75" customHeight="1" x14ac:dyDescent="0.2"/>
  <cols>
    <col min="1" max="1" width="4" customWidth="1"/>
    <col min="2" max="2" width="51.85546875" customWidth="1"/>
    <col min="3" max="3" width="15.85546875" customWidth="1"/>
    <col min="4" max="4" width="16.5703125" customWidth="1"/>
    <col min="5" max="5" width="15" customWidth="1"/>
    <col min="6" max="6" width="13.28515625" customWidth="1"/>
  </cols>
  <sheetData>
    <row r="1" spans="1:6" ht="24.75" customHeight="1" x14ac:dyDescent="0.2">
      <c r="A1" s="293" t="s">
        <v>322</v>
      </c>
      <c r="B1" s="294"/>
      <c r="C1" s="294"/>
      <c r="D1" s="294"/>
      <c r="E1" s="294"/>
      <c r="F1" s="294"/>
    </row>
    <row r="2" spans="1:6" ht="12.75" customHeight="1" x14ac:dyDescent="0.2">
      <c r="A2" s="2"/>
      <c r="B2" s="2"/>
      <c r="C2" s="2"/>
      <c r="D2" s="2"/>
      <c r="E2" s="2"/>
      <c r="F2" s="2"/>
    </row>
    <row r="3" spans="1:6" ht="12.75" customHeight="1" x14ac:dyDescent="0.25">
      <c r="A3" s="298" t="s">
        <v>1</v>
      </c>
      <c r="B3" s="298" t="s">
        <v>7</v>
      </c>
      <c r="C3" s="8" t="s">
        <v>8</v>
      </c>
      <c r="D3" s="8" t="s">
        <v>10</v>
      </c>
      <c r="E3" s="8" t="s">
        <v>9</v>
      </c>
      <c r="F3" s="298" t="s">
        <v>15</v>
      </c>
    </row>
    <row r="4" spans="1:6" ht="12.75" customHeight="1" x14ac:dyDescent="0.25">
      <c r="A4" s="278"/>
      <c r="B4" s="278"/>
      <c r="C4" s="9" t="s">
        <v>17</v>
      </c>
      <c r="D4" s="9" t="s">
        <v>35</v>
      </c>
      <c r="E4" s="9" t="s">
        <v>36</v>
      </c>
      <c r="F4" s="278"/>
    </row>
    <row r="5" spans="1:6" ht="12.75" customHeight="1" x14ac:dyDescent="0.2">
      <c r="A5" s="169"/>
      <c r="B5" s="170"/>
      <c r="C5" s="118"/>
      <c r="D5" s="170"/>
      <c r="E5" s="10"/>
      <c r="F5" s="167"/>
    </row>
    <row r="6" spans="1:6" ht="12.75" customHeight="1" x14ac:dyDescent="0.25">
      <c r="A6" s="37" t="s">
        <v>20</v>
      </c>
      <c r="B6" s="171" t="s">
        <v>77</v>
      </c>
      <c r="C6" s="169"/>
      <c r="D6" s="169"/>
      <c r="E6" s="118"/>
      <c r="F6" s="172">
        <f>(F8+F10+F12+F14+F16+F18+F20)/7</f>
        <v>9.5714285714285712</v>
      </c>
    </row>
    <row r="7" spans="1:6" ht="12.75" customHeight="1" x14ac:dyDescent="0.25">
      <c r="A7" s="42"/>
      <c r="B7" s="41"/>
      <c r="C7" s="47"/>
      <c r="D7" s="47"/>
      <c r="E7" s="166"/>
      <c r="F7" s="155"/>
    </row>
    <row r="8" spans="1:6" ht="30.75" customHeight="1" x14ac:dyDescent="0.2">
      <c r="A8" s="173">
        <v>1</v>
      </c>
      <c r="B8" s="174" t="s">
        <v>86</v>
      </c>
      <c r="C8" s="175" t="s">
        <v>87</v>
      </c>
      <c r="D8" s="175" t="s">
        <v>88</v>
      </c>
      <c r="E8" s="176" t="s">
        <v>89</v>
      </c>
      <c r="F8" s="177">
        <v>10</v>
      </c>
    </row>
    <row r="9" spans="1:6" ht="12.75" customHeight="1" x14ac:dyDescent="0.2">
      <c r="A9" s="173"/>
      <c r="B9" s="174"/>
      <c r="C9" s="174"/>
      <c r="D9" s="174"/>
      <c r="E9" s="107"/>
      <c r="F9" s="178"/>
    </row>
    <row r="10" spans="1:6" ht="30.75" customHeight="1" x14ac:dyDescent="0.2">
      <c r="A10" s="173">
        <v>2</v>
      </c>
      <c r="B10" s="174" t="s">
        <v>95</v>
      </c>
      <c r="C10" s="175" t="s">
        <v>96</v>
      </c>
      <c r="D10" s="175" t="s">
        <v>97</v>
      </c>
      <c r="E10" s="176" t="s">
        <v>98</v>
      </c>
      <c r="F10" s="177">
        <v>10</v>
      </c>
    </row>
    <row r="11" spans="1:6" ht="12.75" customHeight="1" x14ac:dyDescent="0.2">
      <c r="A11" s="46"/>
      <c r="B11" s="174"/>
      <c r="C11" s="174"/>
      <c r="D11" s="174"/>
      <c r="E11" s="107"/>
      <c r="F11" s="178"/>
    </row>
    <row r="12" spans="1:6" ht="30.75" customHeight="1" x14ac:dyDescent="0.2">
      <c r="A12" s="179">
        <v>3</v>
      </c>
      <c r="B12" s="180" t="s">
        <v>99</v>
      </c>
      <c r="C12" s="180" t="s">
        <v>100</v>
      </c>
      <c r="D12" s="180" t="s">
        <v>102</v>
      </c>
      <c r="E12" s="181" t="s">
        <v>103</v>
      </c>
      <c r="F12" s="177">
        <v>10</v>
      </c>
    </row>
    <row r="13" spans="1:6" ht="12.75" customHeight="1" x14ac:dyDescent="0.2">
      <c r="A13" s="46"/>
      <c r="B13" s="174"/>
      <c r="C13" s="174"/>
      <c r="D13" s="174"/>
      <c r="E13" s="107"/>
      <c r="F13" s="178"/>
    </row>
    <row r="14" spans="1:6" ht="12.75" customHeight="1" x14ac:dyDescent="0.2">
      <c r="A14" s="173">
        <v>4</v>
      </c>
      <c r="B14" s="175" t="s">
        <v>104</v>
      </c>
      <c r="C14" s="175" t="s">
        <v>105</v>
      </c>
      <c r="D14" s="175" t="s">
        <v>106</v>
      </c>
      <c r="E14" s="181" t="s">
        <v>107</v>
      </c>
      <c r="F14" s="177">
        <v>10</v>
      </c>
    </row>
    <row r="15" spans="1:6" ht="12.75" customHeight="1" x14ac:dyDescent="0.2">
      <c r="A15" s="46"/>
      <c r="B15" s="174"/>
      <c r="C15" s="174"/>
      <c r="D15" s="174"/>
      <c r="E15" s="107"/>
      <c r="F15" s="178"/>
    </row>
    <row r="16" spans="1:6" ht="12.75" customHeight="1" x14ac:dyDescent="0.2">
      <c r="A16" s="46">
        <v>5</v>
      </c>
      <c r="B16" s="174" t="s">
        <v>108</v>
      </c>
      <c r="C16" s="174" t="s">
        <v>109</v>
      </c>
      <c r="D16" s="174" t="s">
        <v>110</v>
      </c>
      <c r="E16" s="107" t="s">
        <v>111</v>
      </c>
      <c r="F16" s="177">
        <v>10</v>
      </c>
    </row>
    <row r="17" spans="1:6" ht="12.75" customHeight="1" x14ac:dyDescent="0.2">
      <c r="A17" s="46"/>
      <c r="B17" s="174"/>
      <c r="C17" s="174"/>
      <c r="D17" s="174"/>
      <c r="E17" s="107"/>
      <c r="F17" s="178"/>
    </row>
    <row r="18" spans="1:6" ht="30" customHeight="1" x14ac:dyDescent="0.2">
      <c r="A18" s="173">
        <v>6</v>
      </c>
      <c r="B18" s="180" t="s">
        <v>113</v>
      </c>
      <c r="C18" s="180" t="s">
        <v>115</v>
      </c>
      <c r="D18" s="180" t="s">
        <v>116</v>
      </c>
      <c r="E18" s="181" t="s">
        <v>117</v>
      </c>
      <c r="F18" s="177">
        <v>7</v>
      </c>
    </row>
    <row r="19" spans="1:6" ht="12.75" customHeight="1" x14ac:dyDescent="0.2">
      <c r="A19" s="46"/>
      <c r="B19" s="174"/>
      <c r="C19" s="174"/>
      <c r="D19" s="174"/>
      <c r="E19" s="107"/>
      <c r="F19" s="178"/>
    </row>
    <row r="20" spans="1:6" ht="28.5" customHeight="1" x14ac:dyDescent="0.2">
      <c r="A20" s="179">
        <v>7</v>
      </c>
      <c r="B20" s="180" t="s">
        <v>118</v>
      </c>
      <c r="C20" s="180" t="s">
        <v>119</v>
      </c>
      <c r="D20" s="180" t="s">
        <v>120</v>
      </c>
      <c r="E20" s="181" t="s">
        <v>121</v>
      </c>
      <c r="F20" s="177">
        <v>10</v>
      </c>
    </row>
    <row r="21" spans="1:6" ht="14.25" customHeight="1" x14ac:dyDescent="0.2">
      <c r="A21" s="46"/>
      <c r="B21" s="174"/>
      <c r="C21" s="174"/>
      <c r="D21" s="174"/>
      <c r="E21" s="107"/>
      <c r="F21" s="182"/>
    </row>
    <row r="22" spans="1:6" ht="14.25" customHeight="1" x14ac:dyDescent="0.2">
      <c r="A22" s="161"/>
      <c r="B22" s="183"/>
      <c r="C22" s="183"/>
      <c r="D22" s="183"/>
      <c r="E22" s="184"/>
      <c r="F22" s="182"/>
    </row>
    <row r="23" spans="1:6" ht="14.25" customHeight="1" x14ac:dyDescent="0.25">
      <c r="A23" s="188"/>
      <c r="B23" s="189" t="s">
        <v>248</v>
      </c>
      <c r="C23" s="190"/>
      <c r="D23" s="190"/>
      <c r="E23" s="190"/>
      <c r="F23" s="191">
        <f>F6</f>
        <v>9.5714285714285712</v>
      </c>
    </row>
    <row r="24" spans="1:6" ht="14.25" customHeight="1" x14ac:dyDescent="0.2">
      <c r="A24" s="186"/>
      <c r="B24" s="185"/>
      <c r="C24" s="187"/>
      <c r="D24" s="187"/>
      <c r="E24" s="187"/>
      <c r="F24" s="192"/>
    </row>
    <row r="25" spans="1:6" ht="25.5" customHeight="1" x14ac:dyDescent="0.2">
      <c r="A25" s="14"/>
      <c r="B25" s="4"/>
      <c r="C25" s="14"/>
      <c r="D25" s="14"/>
      <c r="E25" s="14"/>
      <c r="F25" s="14"/>
    </row>
    <row r="26" spans="1:6" ht="12.75" customHeight="1" x14ac:dyDescent="0.2">
      <c r="A26" s="14"/>
      <c r="B26" s="14"/>
      <c r="C26" s="14"/>
      <c r="D26" s="251" t="s">
        <v>326</v>
      </c>
      <c r="E26" s="168"/>
      <c r="F26" s="14"/>
    </row>
    <row r="27" spans="1:6" ht="12.75" customHeight="1" x14ac:dyDescent="0.2">
      <c r="A27" s="14"/>
      <c r="B27" s="14"/>
      <c r="C27" s="14"/>
      <c r="D27" s="168"/>
      <c r="E27" s="168"/>
      <c r="F27" s="14"/>
    </row>
    <row r="28" spans="1:6" ht="12.75" customHeight="1" x14ac:dyDescent="0.2">
      <c r="A28" s="14"/>
      <c r="B28" s="14"/>
      <c r="C28" s="14"/>
      <c r="D28" s="168"/>
      <c r="E28" s="168"/>
      <c r="F28" s="14"/>
    </row>
    <row r="29" spans="1:6" ht="25.5" customHeight="1" x14ac:dyDescent="0.2">
      <c r="A29" s="14"/>
      <c r="B29" s="14"/>
      <c r="C29" s="14"/>
      <c r="D29" s="168"/>
      <c r="E29" s="168"/>
      <c r="F29" s="14"/>
    </row>
    <row r="30" spans="1:6" ht="12.75" customHeight="1" x14ac:dyDescent="0.2">
      <c r="A30" s="14"/>
      <c r="B30" s="14"/>
      <c r="C30" s="14"/>
      <c r="D30" s="248" t="s">
        <v>312</v>
      </c>
      <c r="E30" s="248"/>
      <c r="F30" s="14"/>
    </row>
    <row r="31" spans="1:6" ht="18" customHeight="1" x14ac:dyDescent="0.2">
      <c r="A31" s="14"/>
      <c r="B31" s="14"/>
      <c r="C31" s="14"/>
      <c r="D31" s="248" t="s">
        <v>313</v>
      </c>
      <c r="E31" s="248"/>
      <c r="F31" s="14"/>
    </row>
    <row r="32" spans="1:6" ht="12.75" customHeight="1" x14ac:dyDescent="0.2">
      <c r="A32" s="14"/>
      <c r="B32" s="14"/>
      <c r="C32" s="14"/>
      <c r="D32" s="14"/>
      <c r="E32" s="18"/>
      <c r="F32" s="14"/>
    </row>
    <row r="33" spans="1:6" ht="31.5" customHeight="1" x14ac:dyDescent="0.2">
      <c r="A33" s="14"/>
      <c r="B33" s="14"/>
      <c r="C33" s="14"/>
      <c r="D33" s="14"/>
      <c r="E33" s="18"/>
      <c r="F33" s="14"/>
    </row>
    <row r="34" spans="1:6" ht="30.75" customHeight="1" x14ac:dyDescent="0.2">
      <c r="A34" s="168"/>
      <c r="B34" s="168"/>
      <c r="C34" s="168"/>
      <c r="D34" s="168"/>
      <c r="E34" s="168"/>
      <c r="F34" s="168"/>
    </row>
    <row r="35" spans="1:6" ht="16.5" customHeight="1" x14ac:dyDescent="0.2"/>
    <row r="36" spans="1:6" ht="12.75" customHeight="1" x14ac:dyDescent="0.2"/>
    <row r="37" spans="1:6" ht="30" customHeight="1" x14ac:dyDescent="0.2"/>
    <row r="38" spans="1:6" ht="31.5" customHeight="1" x14ac:dyDescent="0.2"/>
    <row r="39" spans="1:6" ht="12.75" customHeight="1" x14ac:dyDescent="0.2"/>
    <row r="40" spans="1:6" ht="16.5" customHeight="1" x14ac:dyDescent="0.2"/>
    <row r="41" spans="1:6" ht="12.75" customHeight="1" x14ac:dyDescent="0.2"/>
    <row r="42" spans="1:6" ht="25.5" customHeight="1" x14ac:dyDescent="0.2"/>
    <row r="43" spans="1:6" ht="12.75" customHeight="1" x14ac:dyDescent="0.2"/>
    <row r="44" spans="1:6" ht="25.5" customHeight="1" x14ac:dyDescent="0.2"/>
    <row r="45" spans="1:6" ht="12.75" customHeight="1" x14ac:dyDescent="0.2"/>
    <row r="46" spans="1:6" ht="25.5" customHeight="1" x14ac:dyDescent="0.2"/>
    <row r="47" spans="1:6" ht="12.75" customHeight="1" x14ac:dyDescent="0.2"/>
    <row r="48" spans="1:6" ht="12.75" customHeight="1" x14ac:dyDescent="0.2"/>
    <row r="49" spans="1:6" ht="25.5" customHeight="1" x14ac:dyDescent="0.2"/>
    <row r="50" spans="1:6" ht="12.75" customHeight="1" x14ac:dyDescent="0.2"/>
    <row r="51" spans="1:6" ht="12.75" customHeight="1" x14ac:dyDescent="0.2"/>
    <row r="52" spans="1:6" s="30" customFormat="1" ht="12.75" customHeight="1" x14ac:dyDescent="0.2">
      <c r="A52"/>
      <c r="B52"/>
      <c r="C52"/>
      <c r="D52"/>
      <c r="E52"/>
      <c r="F52"/>
    </row>
    <row r="53" spans="1:6" ht="12.75" customHeight="1" x14ac:dyDescent="0.2"/>
    <row r="54" spans="1:6" ht="25.5" customHeight="1" x14ac:dyDescent="0.2"/>
    <row r="55" spans="1:6" ht="30" customHeight="1" x14ac:dyDescent="0.2"/>
    <row r="56" spans="1:6" ht="12.75" customHeight="1" x14ac:dyDescent="0.2"/>
    <row r="57" spans="1:6" s="6" customFormat="1" ht="12.75" customHeight="1" x14ac:dyDescent="0.2">
      <c r="A57"/>
      <c r="B57"/>
      <c r="C57"/>
      <c r="D57"/>
      <c r="E57"/>
      <c r="F57"/>
    </row>
    <row r="58" spans="1:6" ht="12.75" customHeight="1" x14ac:dyDescent="0.2"/>
    <row r="59" spans="1:6" ht="12.75" customHeight="1" x14ac:dyDescent="0.2"/>
    <row r="60" spans="1:6" ht="12.75" customHeight="1" x14ac:dyDescent="0.2"/>
    <row r="61" spans="1:6" ht="12.75" customHeight="1" x14ac:dyDescent="0.2"/>
    <row r="62" spans="1:6" ht="12.75" customHeight="1" x14ac:dyDescent="0.2"/>
    <row r="63" spans="1:6" ht="12.75" customHeight="1" x14ac:dyDescent="0.2"/>
    <row r="64" spans="1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</sheetData>
  <mergeCells count="4">
    <mergeCell ref="A3:A4"/>
    <mergeCell ref="B3:B4"/>
    <mergeCell ref="F3:F4"/>
    <mergeCell ref="A1:F1"/>
  </mergeCells>
  <pageMargins left="0.70866141732283472" right="0.70866141732283472" top="0.74803149606299213" bottom="0.74803149606299213" header="0.31496062992125984" footer="0.31496062992125984"/>
  <pageSetup paperSize="14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topLeftCell="A4" zoomScaleNormal="100" zoomScaleSheetLayoutView="100" workbookViewId="0">
      <selection activeCell="C22" sqref="C22"/>
    </sheetView>
  </sheetViews>
  <sheetFormatPr defaultColWidth="17.28515625" defaultRowHeight="15.75" customHeight="1" x14ac:dyDescent="0.2"/>
  <cols>
    <col min="1" max="1" width="3.5703125" customWidth="1"/>
    <col min="2" max="2" width="52" customWidth="1"/>
    <col min="3" max="4" width="11.5703125" customWidth="1"/>
    <col min="5" max="5" width="12.28515625" customWidth="1"/>
    <col min="6" max="6" width="12.7109375" customWidth="1"/>
    <col min="7" max="9" width="8.7109375" customWidth="1"/>
  </cols>
  <sheetData>
    <row r="1" spans="1:9" ht="15.75" customHeight="1" x14ac:dyDescent="0.25">
      <c r="A1" s="301" t="s">
        <v>315</v>
      </c>
      <c r="B1" s="302"/>
      <c r="C1" s="302"/>
      <c r="D1" s="302"/>
      <c r="E1" s="302"/>
      <c r="F1" s="302"/>
    </row>
    <row r="2" spans="1:9" ht="12.75" customHeight="1" x14ac:dyDescent="0.2">
      <c r="A2" s="193"/>
      <c r="B2" s="193"/>
      <c r="C2" s="193"/>
      <c r="D2" s="193"/>
      <c r="E2" s="193"/>
      <c r="F2" s="193"/>
    </row>
    <row r="3" spans="1:9" ht="15" customHeight="1" x14ac:dyDescent="0.25">
      <c r="A3" s="299" t="s">
        <v>1</v>
      </c>
      <c r="B3" s="299" t="s">
        <v>2</v>
      </c>
      <c r="C3" s="194" t="s">
        <v>9</v>
      </c>
      <c r="D3" s="194" t="s">
        <v>10</v>
      </c>
      <c r="E3" s="194" t="s">
        <v>8</v>
      </c>
      <c r="F3" s="299" t="s">
        <v>11</v>
      </c>
    </row>
    <row r="4" spans="1:9" ht="15" customHeight="1" x14ac:dyDescent="0.25">
      <c r="A4" s="300"/>
      <c r="B4" s="300"/>
      <c r="C4" s="195" t="s">
        <v>12</v>
      </c>
      <c r="D4" s="195" t="s">
        <v>13</v>
      </c>
      <c r="E4" s="195" t="s">
        <v>14</v>
      </c>
      <c r="F4" s="300"/>
    </row>
    <row r="5" spans="1:9" ht="12.75" customHeight="1" x14ac:dyDescent="0.25">
      <c r="A5" s="196"/>
      <c r="B5" s="196"/>
      <c r="C5" s="196"/>
      <c r="D5" s="196"/>
      <c r="E5" s="196"/>
      <c r="F5" s="197">
        <f>(F6+F8+F10+F12+F14+F16+F18)/7</f>
        <v>9.5714285714285712</v>
      </c>
    </row>
    <row r="6" spans="1:9" ht="18" customHeight="1" x14ac:dyDescent="0.2">
      <c r="A6" s="198">
        <v>1</v>
      </c>
      <c r="B6" s="199" t="s">
        <v>43</v>
      </c>
      <c r="C6" s="200" t="s">
        <v>49</v>
      </c>
      <c r="D6" s="201" t="s">
        <v>50</v>
      </c>
      <c r="E6" s="201" t="s">
        <v>51</v>
      </c>
      <c r="F6" s="202">
        <v>10</v>
      </c>
      <c r="G6" s="3"/>
      <c r="H6" s="3"/>
      <c r="I6" s="3"/>
    </row>
    <row r="7" spans="1:9" ht="18" customHeight="1" x14ac:dyDescent="0.2">
      <c r="A7" s="198"/>
      <c r="B7" s="199"/>
      <c r="C7" s="198"/>
      <c r="D7" s="198"/>
      <c r="E7" s="198"/>
      <c r="F7" s="203"/>
      <c r="G7" s="3"/>
      <c r="H7" s="3"/>
      <c r="I7" s="3"/>
    </row>
    <row r="8" spans="1:9" ht="18" customHeight="1" x14ac:dyDescent="0.2">
      <c r="A8" s="198">
        <v>2</v>
      </c>
      <c r="B8" s="199" t="s">
        <v>52</v>
      </c>
      <c r="C8" s="201" t="s">
        <v>53</v>
      </c>
      <c r="D8" s="201" t="s">
        <v>54</v>
      </c>
      <c r="E8" s="201" t="s">
        <v>55</v>
      </c>
      <c r="F8" s="203">
        <v>10</v>
      </c>
      <c r="G8" s="3"/>
      <c r="H8" s="3"/>
      <c r="I8" s="3"/>
    </row>
    <row r="9" spans="1:9" ht="18" customHeight="1" x14ac:dyDescent="0.2">
      <c r="A9" s="198"/>
      <c r="B9" s="199"/>
      <c r="C9" s="198"/>
      <c r="D9" s="198"/>
      <c r="E9" s="198"/>
      <c r="F9" s="203"/>
      <c r="G9" s="3"/>
      <c r="I9" s="3">
        <v>7</v>
      </c>
    </row>
    <row r="10" spans="1:9" ht="18" customHeight="1" x14ac:dyDescent="0.2">
      <c r="A10" s="198">
        <v>3</v>
      </c>
      <c r="B10" s="199" t="s">
        <v>56</v>
      </c>
      <c r="C10" s="201" t="s">
        <v>57</v>
      </c>
      <c r="D10" s="201" t="s">
        <v>58</v>
      </c>
      <c r="E10" s="201" t="s">
        <v>59</v>
      </c>
      <c r="F10" s="203">
        <v>10</v>
      </c>
      <c r="G10" s="3" t="s">
        <v>60</v>
      </c>
      <c r="I10" s="3" t="s">
        <v>60</v>
      </c>
    </row>
    <row r="11" spans="1:9" ht="18" customHeight="1" x14ac:dyDescent="0.2">
      <c r="A11" s="198"/>
      <c r="B11" s="199"/>
      <c r="C11" s="198"/>
      <c r="D11" s="198"/>
      <c r="E11" s="198"/>
      <c r="F11" s="203"/>
      <c r="G11" s="3" t="s">
        <v>60</v>
      </c>
      <c r="I11" s="3" t="s">
        <v>60</v>
      </c>
    </row>
    <row r="12" spans="1:9" ht="18" customHeight="1" x14ac:dyDescent="0.2">
      <c r="A12" s="198">
        <v>4</v>
      </c>
      <c r="B12" s="199" t="s">
        <v>61</v>
      </c>
      <c r="C12" s="201" t="s">
        <v>62</v>
      </c>
      <c r="D12" s="201" t="s">
        <v>63</v>
      </c>
      <c r="E12" s="201" t="s">
        <v>64</v>
      </c>
      <c r="F12" s="203">
        <v>10</v>
      </c>
      <c r="G12" s="3" t="s">
        <v>60</v>
      </c>
      <c r="I12" s="3" t="s">
        <v>60</v>
      </c>
    </row>
    <row r="13" spans="1:9" ht="18" customHeight="1" x14ac:dyDescent="0.2">
      <c r="A13" s="198"/>
      <c r="B13" s="199"/>
      <c r="C13" s="198"/>
      <c r="D13" s="198"/>
      <c r="E13" s="198"/>
      <c r="F13" s="203"/>
      <c r="G13" s="3" t="s">
        <v>60</v>
      </c>
      <c r="I13" s="3" t="s">
        <v>60</v>
      </c>
    </row>
    <row r="14" spans="1:9" ht="18" customHeight="1" x14ac:dyDescent="0.2">
      <c r="A14" s="198">
        <v>5</v>
      </c>
      <c r="B14" s="199" t="s">
        <v>65</v>
      </c>
      <c r="C14" s="201" t="s">
        <v>66</v>
      </c>
      <c r="D14" s="201" t="s">
        <v>67</v>
      </c>
      <c r="E14" s="201" t="s">
        <v>68</v>
      </c>
      <c r="F14" s="202">
        <v>10</v>
      </c>
      <c r="G14" s="3" t="s">
        <v>60</v>
      </c>
      <c r="I14" s="3" t="s">
        <v>60</v>
      </c>
    </row>
    <row r="15" spans="1:9" ht="18" customHeight="1" x14ac:dyDescent="0.2">
      <c r="A15" s="198"/>
      <c r="B15" s="199"/>
      <c r="C15" s="198"/>
      <c r="D15" s="198"/>
      <c r="E15" s="198"/>
      <c r="F15" s="203"/>
      <c r="G15" s="3" t="s">
        <v>60</v>
      </c>
      <c r="I15" s="3" t="s">
        <v>60</v>
      </c>
    </row>
    <row r="16" spans="1:9" ht="18" customHeight="1" x14ac:dyDescent="0.2">
      <c r="A16" s="198">
        <v>6</v>
      </c>
      <c r="B16" s="199" t="s">
        <v>72</v>
      </c>
      <c r="C16" s="201" t="s">
        <v>66</v>
      </c>
      <c r="D16" s="201" t="s">
        <v>67</v>
      </c>
      <c r="E16" s="201" t="s">
        <v>68</v>
      </c>
      <c r="F16" s="203">
        <v>10</v>
      </c>
      <c r="G16" s="3"/>
      <c r="H16" s="3"/>
      <c r="I16" s="3"/>
    </row>
    <row r="17" spans="1:9" ht="18" customHeight="1" x14ac:dyDescent="0.2">
      <c r="A17" s="198"/>
      <c r="B17" s="199"/>
      <c r="C17" s="198"/>
      <c r="D17" s="198"/>
      <c r="E17" s="198"/>
      <c r="F17" s="203"/>
      <c r="G17" s="3"/>
      <c r="H17" s="3"/>
      <c r="I17" s="3"/>
    </row>
    <row r="18" spans="1:9" ht="18" customHeight="1" x14ac:dyDescent="0.2">
      <c r="A18" s="198">
        <v>7</v>
      </c>
      <c r="B18" s="199" t="s">
        <v>76</v>
      </c>
      <c r="C18" s="204" t="s">
        <v>66</v>
      </c>
      <c r="D18" s="204" t="s">
        <v>67</v>
      </c>
      <c r="E18" s="204" t="s">
        <v>68</v>
      </c>
      <c r="F18" s="202">
        <v>7</v>
      </c>
      <c r="G18" s="3"/>
      <c r="H18" s="3"/>
      <c r="I18" s="3"/>
    </row>
    <row r="19" spans="1:9" ht="12.75" customHeight="1" x14ac:dyDescent="0.2">
      <c r="A19" s="193"/>
      <c r="B19" s="193"/>
      <c r="C19" s="193"/>
      <c r="D19" s="193"/>
      <c r="E19" s="193"/>
      <c r="F19" s="193"/>
    </row>
    <row r="20" spans="1:9" ht="12.75" customHeight="1" x14ac:dyDescent="0.2">
      <c r="A20" s="193"/>
      <c r="B20" s="193"/>
      <c r="C20" s="193"/>
      <c r="D20" s="193"/>
      <c r="E20" s="193"/>
      <c r="F20" s="193"/>
    </row>
    <row r="21" spans="1:9" ht="12.75" customHeight="1" x14ac:dyDescent="0.2">
      <c r="A21" s="193"/>
      <c r="B21" s="193"/>
      <c r="C21" s="193"/>
      <c r="D21" s="250" t="s">
        <v>328</v>
      </c>
      <c r="E21" s="205"/>
      <c r="F21" s="193"/>
    </row>
    <row r="22" spans="1:9" ht="12.75" customHeight="1" x14ac:dyDescent="0.2">
      <c r="A22" s="193"/>
      <c r="B22" s="193"/>
      <c r="C22" s="193"/>
      <c r="D22" s="205"/>
      <c r="E22" s="205"/>
      <c r="F22" s="193"/>
    </row>
    <row r="23" spans="1:9" ht="12.75" customHeight="1" x14ac:dyDescent="0.2">
      <c r="A23" s="193"/>
      <c r="B23" s="193"/>
      <c r="C23" s="193"/>
      <c r="D23" s="205"/>
      <c r="E23" s="205"/>
      <c r="F23" s="193"/>
    </row>
    <row r="24" spans="1:9" ht="12.75" customHeight="1" x14ac:dyDescent="0.2">
      <c r="A24" s="193"/>
      <c r="B24" s="193"/>
      <c r="C24" s="193"/>
      <c r="D24" s="205"/>
      <c r="E24" s="205"/>
      <c r="F24" s="193"/>
    </row>
    <row r="25" spans="1:9" ht="15.75" customHeight="1" x14ac:dyDescent="0.2">
      <c r="A25" s="205"/>
      <c r="B25" s="205"/>
      <c r="C25" s="205"/>
      <c r="D25" s="248" t="s">
        <v>312</v>
      </c>
      <c r="E25" s="205"/>
      <c r="F25" s="205"/>
    </row>
    <row r="26" spans="1:9" ht="15.75" customHeight="1" x14ac:dyDescent="0.2">
      <c r="A26" s="205"/>
      <c r="B26" s="205"/>
      <c r="C26" s="205"/>
      <c r="D26" s="248" t="s">
        <v>313</v>
      </c>
      <c r="E26" s="205"/>
      <c r="F26" s="205"/>
    </row>
  </sheetData>
  <mergeCells count="4">
    <mergeCell ref="B3:B4"/>
    <mergeCell ref="A3:A4"/>
    <mergeCell ref="F3:F4"/>
    <mergeCell ref="A1:F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Normal="100" zoomScaleSheetLayoutView="100" workbookViewId="0">
      <selection activeCell="D8" sqref="D8"/>
    </sheetView>
  </sheetViews>
  <sheetFormatPr defaultColWidth="17.28515625" defaultRowHeight="15.75" customHeight="1" x14ac:dyDescent="0.2"/>
  <cols>
    <col min="1" max="1" width="4.42578125" customWidth="1"/>
    <col min="2" max="2" width="65.28515625" customWidth="1"/>
    <col min="3" max="3" width="17.28515625" customWidth="1"/>
  </cols>
  <sheetData>
    <row r="1" spans="1:3" ht="17.25" customHeight="1" x14ac:dyDescent="0.25">
      <c r="A1" s="303" t="s">
        <v>4</v>
      </c>
      <c r="B1" s="304"/>
      <c r="C1" s="304"/>
    </row>
    <row r="2" spans="1:3" ht="12.75" customHeight="1" x14ac:dyDescent="0.25">
      <c r="A2" s="303" t="s">
        <v>16</v>
      </c>
      <c r="B2" s="304"/>
      <c r="C2" s="304"/>
    </row>
    <row r="3" spans="1:3" ht="12.75" customHeight="1" x14ac:dyDescent="0.2">
      <c r="A3" s="14"/>
      <c r="B3" s="14"/>
      <c r="C3" s="14"/>
    </row>
    <row r="4" spans="1:3" ht="12.75" customHeight="1" x14ac:dyDescent="0.2">
      <c r="A4" s="14" t="s">
        <v>247</v>
      </c>
      <c r="B4" s="14"/>
      <c r="C4" s="14"/>
    </row>
    <row r="5" spans="1:3" ht="12.75" customHeight="1" x14ac:dyDescent="0.2">
      <c r="A5" s="4" t="s">
        <v>18</v>
      </c>
      <c r="B5" s="14"/>
      <c r="C5" s="14"/>
    </row>
    <row r="6" spans="1:3" ht="12.75" customHeight="1" x14ac:dyDescent="0.2">
      <c r="A6" s="14" t="s">
        <v>314</v>
      </c>
      <c r="B6" s="14"/>
      <c r="C6" s="14"/>
    </row>
    <row r="7" spans="1:3" ht="12.75" customHeight="1" x14ac:dyDescent="0.2">
      <c r="A7" s="14"/>
      <c r="B7" s="14"/>
      <c r="C7" s="14"/>
    </row>
    <row r="8" spans="1:3" ht="17.25" customHeight="1" x14ac:dyDescent="0.25">
      <c r="A8" s="298" t="s">
        <v>31</v>
      </c>
      <c r="B8" s="298" t="s">
        <v>32</v>
      </c>
      <c r="C8" s="8" t="s">
        <v>33</v>
      </c>
    </row>
    <row r="9" spans="1:3" ht="17.25" customHeight="1" x14ac:dyDescent="0.25">
      <c r="A9" s="278"/>
      <c r="B9" s="278"/>
      <c r="C9" s="9" t="s">
        <v>34</v>
      </c>
    </row>
    <row r="10" spans="1:3" ht="23.25" customHeight="1" x14ac:dyDescent="0.35">
      <c r="A10" s="10"/>
      <c r="B10" s="10" t="s">
        <v>327</v>
      </c>
      <c r="C10" s="252">
        <f>(C11+C13+C15+C17+C19+C21+C23)/7</f>
        <v>0.97020467884007944</v>
      </c>
    </row>
    <row r="11" spans="1:3" ht="18.75" customHeight="1" x14ac:dyDescent="0.25">
      <c r="A11" s="11" t="s">
        <v>20</v>
      </c>
      <c r="B11" s="10" t="s">
        <v>22</v>
      </c>
      <c r="C11" s="15">
        <f>Kinerja!H7</f>
        <v>1.4757861503060448</v>
      </c>
    </row>
    <row r="12" spans="1:3" ht="18.75" customHeight="1" x14ac:dyDescent="0.25">
      <c r="A12" s="11"/>
      <c r="B12" s="10"/>
      <c r="C12" s="16"/>
    </row>
    <row r="13" spans="1:3" ht="18.75" customHeight="1" x14ac:dyDescent="0.25">
      <c r="A13" s="11" t="s">
        <v>24</v>
      </c>
      <c r="B13" s="10" t="s">
        <v>25</v>
      </c>
      <c r="C13" s="17">
        <f>Kinerja!H26</f>
        <v>1.0806825331652006</v>
      </c>
    </row>
    <row r="14" spans="1:3" ht="18.75" customHeight="1" x14ac:dyDescent="0.25">
      <c r="A14" s="11"/>
      <c r="B14" s="10"/>
      <c r="C14" s="16"/>
    </row>
    <row r="15" spans="1:3" ht="18.75" customHeight="1" x14ac:dyDescent="0.25">
      <c r="A15" s="11" t="s">
        <v>27</v>
      </c>
      <c r="B15" s="10" t="s">
        <v>28</v>
      </c>
      <c r="C15" s="15">
        <f>Kinerja!H65</f>
        <v>0.94422468466025244</v>
      </c>
    </row>
    <row r="16" spans="1:3" ht="18.75" customHeight="1" x14ac:dyDescent="0.25">
      <c r="A16" s="11"/>
      <c r="B16" s="10"/>
      <c r="C16" s="16"/>
    </row>
    <row r="17" spans="1:4" ht="18.75" customHeight="1" x14ac:dyDescent="0.25">
      <c r="A17" s="11" t="s">
        <v>29</v>
      </c>
      <c r="B17" s="10" t="s">
        <v>30</v>
      </c>
      <c r="C17" s="15">
        <f>Kinerja!H96</f>
        <v>0.71402625152625154</v>
      </c>
    </row>
    <row r="18" spans="1:4" ht="18.75" customHeight="1" x14ac:dyDescent="0.25">
      <c r="A18" s="11"/>
      <c r="B18" s="10"/>
      <c r="C18" s="16"/>
    </row>
    <row r="19" spans="1:4" ht="18.75" customHeight="1" x14ac:dyDescent="0.25">
      <c r="A19" s="11" t="s">
        <v>37</v>
      </c>
      <c r="B19" s="10" t="s">
        <v>38</v>
      </c>
      <c r="C19" s="15">
        <f>Kinerja!H104</f>
        <v>1.0699213153924847</v>
      </c>
    </row>
    <row r="20" spans="1:4" ht="18.75" customHeight="1" x14ac:dyDescent="0.25">
      <c r="A20" s="11"/>
      <c r="B20" s="10"/>
      <c r="C20" s="16"/>
    </row>
    <row r="21" spans="1:4" ht="18.75" customHeight="1" x14ac:dyDescent="0.25">
      <c r="A21" s="11" t="s">
        <v>39</v>
      </c>
      <c r="B21" s="10" t="s">
        <v>40</v>
      </c>
      <c r="C21" s="15">
        <f>Kinerja!H151</f>
        <v>0.60949567969501617</v>
      </c>
    </row>
    <row r="22" spans="1:4" ht="18.75" customHeight="1" x14ac:dyDescent="0.25">
      <c r="A22" s="11"/>
      <c r="B22" s="10"/>
      <c r="C22" s="16"/>
    </row>
    <row r="23" spans="1:4" ht="18.75" customHeight="1" x14ac:dyDescent="0.25">
      <c r="A23" s="11" t="s">
        <v>45</v>
      </c>
      <c r="B23" s="10" t="s">
        <v>46</v>
      </c>
      <c r="C23" s="15">
        <f>Kinerja!H171</f>
        <v>0.8972961371353062</v>
      </c>
    </row>
    <row r="24" spans="1:4" ht="12.75" customHeight="1" x14ac:dyDescent="0.2">
      <c r="A24" s="14"/>
      <c r="B24" s="14"/>
      <c r="C24" s="14"/>
    </row>
    <row r="25" spans="1:4" ht="12.75" customHeight="1" x14ac:dyDescent="0.2">
      <c r="A25" s="14"/>
      <c r="B25" s="14"/>
      <c r="C25" s="206">
        <f>(C11+C13+C15+C17+C19+C21+C23)/7</f>
        <v>0.97020467884007944</v>
      </c>
    </row>
    <row r="26" spans="1:4" ht="12.75" customHeight="1" x14ac:dyDescent="0.2">
      <c r="A26" s="14"/>
      <c r="B26" s="7" t="s">
        <v>317</v>
      </c>
      <c r="C26" s="27"/>
      <c r="D26" s="18"/>
    </row>
    <row r="27" spans="1:4" ht="12.75" customHeight="1" x14ac:dyDescent="0.2">
      <c r="A27" s="14"/>
      <c r="B27" s="27"/>
      <c r="C27" s="27"/>
      <c r="D27" s="18"/>
    </row>
    <row r="28" spans="1:4" ht="12.75" customHeight="1" x14ac:dyDescent="0.2">
      <c r="A28" s="14"/>
      <c r="B28" s="27"/>
      <c r="C28" s="27"/>
      <c r="D28" s="18"/>
    </row>
    <row r="29" spans="1:4" ht="12.75" customHeight="1" x14ac:dyDescent="0.2">
      <c r="A29" s="2"/>
      <c r="B29" s="27"/>
      <c r="C29" s="27"/>
      <c r="D29" s="18"/>
    </row>
    <row r="30" spans="1:4" ht="15.75" customHeight="1" x14ac:dyDescent="0.2">
      <c r="B30" s="248" t="s">
        <v>312</v>
      </c>
      <c r="C30" s="27"/>
      <c r="D30" s="19"/>
    </row>
    <row r="31" spans="1:4" ht="15.75" customHeight="1" x14ac:dyDescent="0.2">
      <c r="B31" s="248" t="s">
        <v>313</v>
      </c>
      <c r="C31" s="27"/>
      <c r="D31" s="19"/>
    </row>
  </sheetData>
  <mergeCells count="4">
    <mergeCell ref="B8:B9"/>
    <mergeCell ref="A8:A9"/>
    <mergeCell ref="A1:C1"/>
    <mergeCell ref="A2:C2"/>
  </mergeCells>
  <pageMargins left="0.7" right="0.7" top="0.75" bottom="0.75" header="0.3" footer="0.3"/>
  <pageSetup paperSize="1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opLeftCell="A13" workbookViewId="0">
      <selection activeCell="C75" sqref="C75"/>
    </sheetView>
  </sheetViews>
  <sheetFormatPr defaultRowHeight="12.75" x14ac:dyDescent="0.2"/>
  <cols>
    <col min="1" max="1" width="65.42578125" customWidth="1"/>
  </cols>
  <sheetData>
    <row r="1" spans="1:2" ht="15" x14ac:dyDescent="0.25">
      <c r="A1" s="10" t="s">
        <v>22</v>
      </c>
      <c r="B1" s="15">
        <f>Rekap!C11</f>
        <v>1.4757861503060448</v>
      </c>
    </row>
    <row r="2" spans="1:2" ht="15" x14ac:dyDescent="0.25">
      <c r="A2" s="10" t="s">
        <v>25</v>
      </c>
      <c r="B2" s="17">
        <f>Rekap!C13</f>
        <v>1.0806825331652006</v>
      </c>
    </row>
    <row r="3" spans="1:2" ht="15" x14ac:dyDescent="0.25">
      <c r="A3" s="10" t="s">
        <v>28</v>
      </c>
      <c r="B3" s="15">
        <f>Rekap!C15</f>
        <v>0.94422468466025244</v>
      </c>
    </row>
    <row r="4" spans="1:2" ht="15" x14ac:dyDescent="0.25">
      <c r="A4" s="10" t="s">
        <v>30</v>
      </c>
      <c r="B4" s="15">
        <f>Rekap!C17</f>
        <v>0.71402625152625154</v>
      </c>
    </row>
    <row r="5" spans="1:2" ht="15" x14ac:dyDescent="0.25">
      <c r="A5" s="10" t="s">
        <v>38</v>
      </c>
      <c r="B5" s="15">
        <f>Rekap!C19</f>
        <v>1.0699213153924847</v>
      </c>
    </row>
    <row r="6" spans="1:2" ht="15" x14ac:dyDescent="0.25">
      <c r="A6" s="10" t="s">
        <v>40</v>
      </c>
      <c r="B6" s="15">
        <f>Rekap!C21</f>
        <v>0.60949567969501617</v>
      </c>
    </row>
    <row r="7" spans="1:2" ht="15" x14ac:dyDescent="0.25">
      <c r="A7" s="10" t="s">
        <v>46</v>
      </c>
      <c r="B7" s="15">
        <f>Rekap!C23</f>
        <v>0.8972961371353062</v>
      </c>
    </row>
    <row r="32" spans="1:2" ht="15.75" thickBot="1" x14ac:dyDescent="0.25">
      <c r="A32" s="23" t="s">
        <v>249</v>
      </c>
      <c r="B32" s="24">
        <v>10</v>
      </c>
    </row>
    <row r="33" spans="1:2" ht="12.75" customHeight="1" x14ac:dyDescent="0.2">
      <c r="A33" s="25" t="s">
        <v>250</v>
      </c>
      <c r="B33" s="26">
        <v>10</v>
      </c>
    </row>
    <row r="34" spans="1:2" ht="15.75" thickBot="1" x14ac:dyDescent="0.25">
      <c r="A34" s="23" t="s">
        <v>56</v>
      </c>
      <c r="B34" s="24">
        <v>10</v>
      </c>
    </row>
    <row r="35" spans="1:2" ht="15.75" thickBot="1" x14ac:dyDescent="0.25">
      <c r="A35" s="23" t="s">
        <v>61</v>
      </c>
      <c r="B35" s="24">
        <v>10</v>
      </c>
    </row>
    <row r="36" spans="1:2" ht="15.75" thickBot="1" x14ac:dyDescent="0.25">
      <c r="A36" s="23" t="s">
        <v>251</v>
      </c>
      <c r="B36" s="24">
        <v>10</v>
      </c>
    </row>
    <row r="37" spans="1:2" ht="15.75" thickBot="1" x14ac:dyDescent="0.25">
      <c r="A37" s="23" t="s">
        <v>72</v>
      </c>
      <c r="B37" s="24">
        <v>10</v>
      </c>
    </row>
    <row r="38" spans="1:2" ht="15.75" thickBot="1" x14ac:dyDescent="0.25">
      <c r="A38" s="23" t="s">
        <v>252</v>
      </c>
      <c r="B38" s="24">
        <v>7</v>
      </c>
    </row>
    <row r="61" spans="1:2" ht="15.75" thickBot="1" x14ac:dyDescent="0.25">
      <c r="A61" s="23" t="s">
        <v>316</v>
      </c>
      <c r="B61" s="24">
        <v>10</v>
      </c>
    </row>
    <row r="62" spans="1:2" ht="18" customHeight="1" thickBot="1" x14ac:dyDescent="0.25">
      <c r="A62" s="23" t="s">
        <v>318</v>
      </c>
      <c r="B62" s="24">
        <v>10</v>
      </c>
    </row>
    <row r="63" spans="1:2" ht="15.75" thickBot="1" x14ac:dyDescent="0.25">
      <c r="A63" s="23" t="s">
        <v>319</v>
      </c>
      <c r="B63" s="24">
        <v>10</v>
      </c>
    </row>
    <row r="64" spans="1:2" ht="15.75" thickBot="1" x14ac:dyDescent="0.25">
      <c r="A64" s="23" t="s">
        <v>104</v>
      </c>
      <c r="B64" s="24">
        <v>10</v>
      </c>
    </row>
    <row r="65" spans="1:2" ht="15.75" thickBot="1" x14ac:dyDescent="0.25">
      <c r="A65" s="23" t="s">
        <v>320</v>
      </c>
      <c r="B65" s="24">
        <v>10</v>
      </c>
    </row>
    <row r="66" spans="1:2" ht="15.75" thickBot="1" x14ac:dyDescent="0.25">
      <c r="A66" s="23" t="s">
        <v>321</v>
      </c>
      <c r="B66" s="24">
        <v>7</v>
      </c>
    </row>
    <row r="67" spans="1:2" ht="15.75" thickBot="1" x14ac:dyDescent="0.25">
      <c r="A67" s="23" t="s">
        <v>118</v>
      </c>
      <c r="B67" s="24">
        <v>10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1" sqref="B11"/>
    </sheetView>
  </sheetViews>
  <sheetFormatPr defaultRowHeight="12.75" x14ac:dyDescent="0.2"/>
  <sheetData>
    <row r="1" spans="1:1" x14ac:dyDescent="0.2">
      <c r="A1">
        <v>41</v>
      </c>
    </row>
    <row r="2" spans="1:1" x14ac:dyDescent="0.2">
      <c r="A2">
        <v>27</v>
      </c>
    </row>
    <row r="3" spans="1:1" x14ac:dyDescent="0.2">
      <c r="A3">
        <v>30</v>
      </c>
    </row>
    <row r="4" spans="1:1" x14ac:dyDescent="0.2">
      <c r="A4">
        <v>23</v>
      </c>
    </row>
    <row r="5" spans="1:1" x14ac:dyDescent="0.2">
      <c r="A5">
        <v>14</v>
      </c>
    </row>
    <row r="6" spans="1:1" x14ac:dyDescent="0.2">
      <c r="A6">
        <v>13</v>
      </c>
    </row>
    <row r="7" spans="1:1" x14ac:dyDescent="0.2">
      <c r="A7">
        <v>38</v>
      </c>
    </row>
    <row r="8" spans="1:1" x14ac:dyDescent="0.2">
      <c r="A8">
        <v>14</v>
      </c>
    </row>
    <row r="9" spans="1:1" x14ac:dyDescent="0.2">
      <c r="A9">
        <v>28</v>
      </c>
    </row>
    <row r="11" spans="1:1" x14ac:dyDescent="0.2">
      <c r="A11">
        <f>A1+A2+A3+A4+A5+A6+A7+A8+A9</f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Kinerja</vt:lpstr>
      <vt:lpstr>Manaj</vt:lpstr>
      <vt:lpstr>Mutu</vt:lpstr>
      <vt:lpstr>Rekap</vt:lpstr>
      <vt:lpstr>Sheet1</vt:lpstr>
      <vt:lpstr>Sheet2</vt:lpstr>
      <vt:lpstr>Mutu!Print_Area</vt:lpstr>
      <vt:lpstr>Rekap!Print_Area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ASUS</cp:lastModifiedBy>
  <cp:lastPrinted>2019-12-12T02:20:02Z</cp:lastPrinted>
  <dcterms:created xsi:type="dcterms:W3CDTF">2015-06-17T07:11:58Z</dcterms:created>
  <dcterms:modified xsi:type="dcterms:W3CDTF">2020-01-11T00:51:02Z</dcterms:modified>
</cp:coreProperties>
</file>